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2506\Documents\Fortech\CRD\Operating agreement\"/>
    </mc:Choice>
  </mc:AlternateContent>
  <xr:revisionPtr revIDLastSave="0" documentId="13_ncr:1_{E66E4F77-4315-4D73-A67D-87E0C553D69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147" i="1" l="1"/>
  <c r="D148" i="1"/>
  <c r="D177" i="1"/>
  <c r="D176" i="1"/>
  <c r="D175" i="1"/>
  <c r="D174" i="1"/>
  <c r="D173" i="1"/>
  <c r="D172" i="1"/>
  <c r="D171" i="1"/>
  <c r="D170" i="1"/>
  <c r="D169" i="1"/>
  <c r="D168" i="1"/>
  <c r="D167" i="1"/>
  <c r="D166" i="1"/>
  <c r="D165" i="1"/>
  <c r="D164" i="1"/>
  <c r="D163" i="1"/>
  <c r="D162" i="1"/>
  <c r="D161" i="1"/>
  <c r="D160" i="1"/>
  <c r="D159" i="1"/>
  <c r="D158" i="1"/>
  <c r="D157" i="1"/>
  <c r="D156" i="1"/>
  <c r="D155" i="1"/>
  <c r="D154" i="1"/>
  <c r="D153" i="1"/>
  <c r="D152" i="1"/>
  <c r="D151" i="1"/>
  <c r="D150" i="1"/>
  <c r="D149" i="1"/>
  <c r="D146" i="1"/>
  <c r="D145" i="1"/>
  <c r="D144" i="1"/>
  <c r="D143" i="1"/>
  <c r="D142" i="1"/>
  <c r="D141" i="1"/>
  <c r="D140" i="1"/>
  <c r="D139" i="1"/>
  <c r="D138" i="1"/>
  <c r="D137" i="1"/>
  <c r="D136" i="1"/>
  <c r="D135" i="1"/>
  <c r="D134" i="1"/>
  <c r="D133" i="1"/>
  <c r="D132" i="1"/>
  <c r="D131" i="1"/>
  <c r="D130" i="1"/>
  <c r="D129" i="1"/>
  <c r="D128" i="1"/>
  <c r="D127" i="1"/>
  <c r="D126" i="1"/>
  <c r="D125" i="1"/>
  <c r="D124" i="1"/>
  <c r="D123" i="1"/>
  <c r="D122" i="1"/>
  <c r="D121" i="1"/>
  <c r="D120" i="1"/>
  <c r="D119" i="1"/>
  <c r="D118" i="1"/>
  <c r="D117" i="1"/>
  <c r="D116" i="1"/>
  <c r="D115" i="1"/>
  <c r="D114" i="1"/>
  <c r="D113" i="1"/>
  <c r="D112" i="1"/>
  <c r="D111" i="1"/>
  <c r="D110" i="1"/>
  <c r="D109" i="1"/>
  <c r="D108" i="1"/>
  <c r="D106" i="1"/>
  <c r="D105" i="1"/>
  <c r="D104" i="1"/>
  <c r="D103" i="1"/>
  <c r="D102" i="1"/>
  <c r="D101" i="1"/>
  <c r="D100" i="1"/>
  <c r="D99" i="1"/>
  <c r="D98" i="1"/>
  <c r="D97" i="1"/>
  <c r="D96" i="1"/>
  <c r="D95" i="1"/>
  <c r="D94" i="1"/>
  <c r="D93" i="1"/>
  <c r="D92" i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178" i="1" l="1"/>
  <c r="C182" i="1" s="1"/>
  <c r="C178" i="1" l="1"/>
  <c r="C181" i="1" l="1"/>
</calcChain>
</file>

<file path=xl/sharedStrings.xml><?xml version="1.0" encoding="utf-8"?>
<sst xmlns="http://schemas.openxmlformats.org/spreadsheetml/2006/main" count="713" uniqueCount="209">
  <si>
    <t>Planned Harvest Year</t>
  </si>
  <si>
    <t>Block Identifier</t>
  </si>
  <si>
    <t>Yes/No</t>
  </si>
  <si>
    <t>Shapefiles Submitted:</t>
  </si>
  <si>
    <t>Licensee:</t>
  </si>
  <si>
    <t>Tenure:</t>
  </si>
  <si>
    <t>KMLs submitted:</t>
  </si>
  <si>
    <r>
      <rPr>
        <b/>
        <sz val="12"/>
        <color rgb="FFFF0000"/>
        <rFont val="Calibri"/>
        <family val="2"/>
        <scheme val="minor"/>
      </rPr>
      <t>Submission</t>
    </r>
    <r>
      <rPr>
        <b/>
        <sz val="12"/>
        <color theme="1"/>
        <rFont val="Calibri"/>
        <family val="2"/>
        <scheme val="minor"/>
      </rPr>
      <t xml:space="preserve"> Date:</t>
    </r>
  </si>
  <si>
    <t>AAC:</t>
  </si>
  <si>
    <t>Status         (P=Proposed/ R=Recce'd/ W=Work in Progress/ F=Field Marked/ C=Cutting Authority Issued)</t>
  </si>
  <si>
    <t>General Location</t>
  </si>
  <si>
    <t>Mapsheet (1:20000)</t>
  </si>
  <si>
    <t>Merch  Area (ha)</t>
  </si>
  <si>
    <r>
      <t xml:space="preserve">Estimated </t>
    </r>
    <r>
      <rPr>
        <b/>
        <sz val="11"/>
        <color rgb="FFFF0000"/>
        <rFont val="Calibri"/>
        <family val="2"/>
        <scheme val="minor"/>
      </rPr>
      <t>Net Merch</t>
    </r>
    <r>
      <rPr>
        <b/>
        <sz val="11"/>
        <color theme="1"/>
        <rFont val="Calibri"/>
        <family val="2"/>
        <scheme val="minor"/>
      </rPr>
      <t xml:space="preserve"> Volume (m</t>
    </r>
    <r>
      <rPr>
        <b/>
        <vertAlign val="superscript"/>
        <sz val="11"/>
        <color theme="1"/>
        <rFont val="Calibri"/>
        <family val="2"/>
        <scheme val="minor"/>
      </rPr>
      <t>3</t>
    </r>
    <r>
      <rPr>
        <b/>
        <sz val="11"/>
        <color theme="1"/>
        <rFont val="Calibri"/>
        <family val="2"/>
        <scheme val="minor"/>
      </rPr>
      <t>)</t>
    </r>
  </si>
  <si>
    <r>
      <t xml:space="preserve">AAC </t>
    </r>
    <r>
      <rPr>
        <sz val="11"/>
        <color theme="4"/>
        <rFont val="Calibri"/>
        <family val="2"/>
        <scheme val="minor"/>
      </rPr>
      <t>(m3)</t>
    </r>
    <r>
      <rPr>
        <sz val="11"/>
        <color rgb="FFFF0000"/>
        <rFont val="Calibri"/>
        <family val="2"/>
        <scheme val="minor"/>
      </rPr>
      <t>:</t>
    </r>
  </si>
  <si>
    <r>
      <t xml:space="preserve">5 years x AAC </t>
    </r>
    <r>
      <rPr>
        <sz val="11"/>
        <color theme="4"/>
        <rFont val="Calibri"/>
        <family val="2"/>
        <scheme val="minor"/>
      </rPr>
      <t>(m3)</t>
    </r>
    <r>
      <rPr>
        <sz val="11"/>
        <color rgb="FFFF0000"/>
        <rFont val="Calibri"/>
        <family val="2"/>
        <scheme val="minor"/>
      </rPr>
      <t>:</t>
    </r>
  </si>
  <si>
    <r>
      <t xml:space="preserve">Submitted total </t>
    </r>
    <r>
      <rPr>
        <sz val="11"/>
        <color theme="4"/>
        <rFont val="Calibri"/>
        <family val="2"/>
        <scheme val="minor"/>
      </rPr>
      <t>(m3)</t>
    </r>
    <r>
      <rPr>
        <sz val="11"/>
        <color rgb="FFFF0000"/>
        <rFont val="Calibri"/>
        <family val="2"/>
        <scheme val="minor"/>
      </rPr>
      <t>:</t>
    </r>
  </si>
  <si>
    <t xml:space="preserve">Nass  Operating Agreeement  Five Year Plan May 1 2020 </t>
  </si>
  <si>
    <t>420-4</t>
  </si>
  <si>
    <t>424-1</t>
  </si>
  <si>
    <t>424-2</t>
  </si>
  <si>
    <t>431-3 PolyA</t>
  </si>
  <si>
    <t>431-3 PolyB</t>
  </si>
  <si>
    <t>431-3 PolyC</t>
  </si>
  <si>
    <t>431-3 PolyD</t>
  </si>
  <si>
    <t>431-4</t>
  </si>
  <si>
    <t>444-1</t>
  </si>
  <si>
    <t>457 PolyA</t>
  </si>
  <si>
    <t>457 PolyB</t>
  </si>
  <si>
    <t>457 PolyC</t>
  </si>
  <si>
    <t>457 PolyD</t>
  </si>
  <si>
    <t>457 PolyE</t>
  </si>
  <si>
    <t>457 PolyF</t>
  </si>
  <si>
    <t>457 PolyG</t>
  </si>
  <si>
    <t>459 PolyA</t>
  </si>
  <si>
    <t>459 PolyB</t>
  </si>
  <si>
    <t>B02-S01</t>
  </si>
  <si>
    <t>B02-S02-1</t>
  </si>
  <si>
    <t>B02-S02-2</t>
  </si>
  <si>
    <t>B02-S03</t>
  </si>
  <si>
    <t>B02-S06</t>
  </si>
  <si>
    <t>B02-S07</t>
  </si>
  <si>
    <t>B02-S08</t>
  </si>
  <si>
    <t>B05</t>
  </si>
  <si>
    <t>B12</t>
  </si>
  <si>
    <t>B13</t>
  </si>
  <si>
    <t>B14</t>
  </si>
  <si>
    <t>C01-112</t>
  </si>
  <si>
    <t>C14-362</t>
  </si>
  <si>
    <t>C14-366</t>
  </si>
  <si>
    <t>C14-368</t>
  </si>
  <si>
    <t>C14-369</t>
  </si>
  <si>
    <t>C15-356</t>
  </si>
  <si>
    <t>C15-364</t>
  </si>
  <si>
    <t>C15-379</t>
  </si>
  <si>
    <t>C16-158</t>
  </si>
  <si>
    <t>C16-A15</t>
  </si>
  <si>
    <t>C16-A16</t>
  </si>
  <si>
    <t>C16-A17</t>
  </si>
  <si>
    <t>C16-A18</t>
  </si>
  <si>
    <t>C16-A19</t>
  </si>
  <si>
    <t>C16-A21</t>
  </si>
  <si>
    <t>C17-374</t>
  </si>
  <si>
    <t>C17-380</t>
  </si>
  <si>
    <t>C17-382</t>
  </si>
  <si>
    <t>C18-375</t>
  </si>
  <si>
    <t>C18-376</t>
  </si>
  <si>
    <t>C19-152</t>
  </si>
  <si>
    <t>C19-153</t>
  </si>
  <si>
    <t>C19-154</t>
  </si>
  <si>
    <t>C19-160</t>
  </si>
  <si>
    <t>C19-164</t>
  </si>
  <si>
    <t>C19-165</t>
  </si>
  <si>
    <t>C19-166</t>
  </si>
  <si>
    <t>C19-167</t>
  </si>
  <si>
    <t>C19-168</t>
  </si>
  <si>
    <t>C19-169</t>
  </si>
  <si>
    <t>H1</t>
  </si>
  <si>
    <t>H10</t>
  </si>
  <si>
    <t>H11</t>
  </si>
  <si>
    <t>H12</t>
  </si>
  <si>
    <t>H13</t>
  </si>
  <si>
    <t>H14</t>
  </si>
  <si>
    <t>H15</t>
  </si>
  <si>
    <t>H16</t>
  </si>
  <si>
    <t>H17</t>
  </si>
  <si>
    <t>H18</t>
  </si>
  <si>
    <t>H19</t>
  </si>
  <si>
    <t>H2</t>
  </si>
  <si>
    <t>H21</t>
  </si>
  <si>
    <t>H3</t>
  </si>
  <si>
    <t>H4</t>
  </si>
  <si>
    <t>H5</t>
  </si>
  <si>
    <t>H6</t>
  </si>
  <si>
    <t>H7</t>
  </si>
  <si>
    <t>H8</t>
  </si>
  <si>
    <t>H9</t>
  </si>
  <si>
    <t>HWY PL8</t>
  </si>
  <si>
    <t>I07-B07</t>
  </si>
  <si>
    <t>I07-B08</t>
  </si>
  <si>
    <t>I07-B09</t>
  </si>
  <si>
    <t>I07-B10</t>
  </si>
  <si>
    <t>I07-B11-A</t>
  </si>
  <si>
    <t>I07-B11-B</t>
  </si>
  <si>
    <t>K01-210</t>
  </si>
  <si>
    <t>Kotcho11</t>
  </si>
  <si>
    <t>Kotcho14</t>
  </si>
  <si>
    <t>Kotcho15</t>
  </si>
  <si>
    <t>Kotcho16</t>
  </si>
  <si>
    <t>Kotcho18</t>
  </si>
  <si>
    <t>Kotcho19</t>
  </si>
  <si>
    <t>Kotcho2</t>
  </si>
  <si>
    <t>Kotcho21</t>
  </si>
  <si>
    <t>Kotcho7</t>
  </si>
  <si>
    <t>Kotcho8</t>
  </si>
  <si>
    <t>Kotcho9</t>
  </si>
  <si>
    <t>M1</t>
  </si>
  <si>
    <t>M10</t>
  </si>
  <si>
    <t>M10-426-3</t>
  </si>
  <si>
    <t>M10-441-2</t>
  </si>
  <si>
    <t>M10-442</t>
  </si>
  <si>
    <t>M11</t>
  </si>
  <si>
    <t>M12</t>
  </si>
  <si>
    <t>M12-420-1</t>
  </si>
  <si>
    <t>M12-420-3</t>
  </si>
  <si>
    <t>M13</t>
  </si>
  <si>
    <t>M13-428</t>
  </si>
  <si>
    <t>M15-441-4</t>
  </si>
  <si>
    <t>M15-443</t>
  </si>
  <si>
    <t>M15-444</t>
  </si>
  <si>
    <t>M15-453</t>
  </si>
  <si>
    <t>M4</t>
  </si>
  <si>
    <t>M5</t>
  </si>
  <si>
    <t>M6</t>
  </si>
  <si>
    <t>M7</t>
  </si>
  <si>
    <t>M8</t>
  </si>
  <si>
    <t>M9</t>
  </si>
  <si>
    <t>Madely7</t>
  </si>
  <si>
    <t>Madely9</t>
  </si>
  <si>
    <t>NR11</t>
  </si>
  <si>
    <t>NR14</t>
  </si>
  <si>
    <t>NR16</t>
  </si>
  <si>
    <t>NR17</t>
  </si>
  <si>
    <t>NR18</t>
  </si>
  <si>
    <t>NR19</t>
  </si>
  <si>
    <t>NR20</t>
  </si>
  <si>
    <t>T01-122-1</t>
  </si>
  <si>
    <t>T01-122-2</t>
  </si>
  <si>
    <t>T01-122-3</t>
  </si>
  <si>
    <t>T01-122-6</t>
  </si>
  <si>
    <t>T01-171</t>
  </si>
  <si>
    <t>T01-176</t>
  </si>
  <si>
    <t>T01-176-5</t>
  </si>
  <si>
    <t>T01-176-6</t>
  </si>
  <si>
    <t>T01-180</t>
  </si>
  <si>
    <t>WN 44</t>
  </si>
  <si>
    <t>WN 48</t>
  </si>
  <si>
    <t>WN 6-1</t>
  </si>
  <si>
    <t>WN 6-2</t>
  </si>
  <si>
    <t>WN 6-3</t>
  </si>
  <si>
    <t>WN11</t>
  </si>
  <si>
    <t>WN11A</t>
  </si>
  <si>
    <t>WN26</t>
  </si>
  <si>
    <t>WN938A</t>
  </si>
  <si>
    <t>Bell-Irving River</t>
  </si>
  <si>
    <t>Snowbank Creek</t>
  </si>
  <si>
    <t>Oweegee Creek</t>
  </si>
  <si>
    <t>Bowser Lake</t>
  </si>
  <si>
    <t>Nass River</t>
  </si>
  <si>
    <t>Axnegrelga Creek</t>
  </si>
  <si>
    <t>Gleason Creek</t>
  </si>
  <si>
    <t>Bear River</t>
  </si>
  <si>
    <t>Derrick Lake</t>
  </si>
  <si>
    <t>Meziadin Lake</t>
  </si>
  <si>
    <t>Brown Bear</t>
  </si>
  <si>
    <t>Paw Creek</t>
  </si>
  <si>
    <t>Little Paw Creek</t>
  </si>
  <si>
    <t>Harper</t>
  </si>
  <si>
    <t>White River</t>
  </si>
  <si>
    <t>104A025</t>
  </si>
  <si>
    <t>104A071</t>
  </si>
  <si>
    <t>104A062</t>
  </si>
  <si>
    <t>104A072</t>
  </si>
  <si>
    <t>104A024</t>
  </si>
  <si>
    <t>104A034</t>
  </si>
  <si>
    <t>104A043</t>
  </si>
  <si>
    <t>104A015</t>
  </si>
  <si>
    <t>104A005</t>
  </si>
  <si>
    <t>103P096</t>
  </si>
  <si>
    <t>103P095</t>
  </si>
  <si>
    <t>104A011</t>
  </si>
  <si>
    <t>104A001</t>
  </si>
  <si>
    <t>103P091</t>
  </si>
  <si>
    <t>104A035</t>
  </si>
  <si>
    <t>104A053</t>
  </si>
  <si>
    <t>104A082</t>
  </si>
  <si>
    <t>103P086</t>
  </si>
  <si>
    <t>103P076</t>
  </si>
  <si>
    <t>103P077</t>
  </si>
  <si>
    <t>103P067</t>
  </si>
  <si>
    <t>103P085</t>
  </si>
  <si>
    <t>104A004</t>
  </si>
  <si>
    <t>104A006</t>
  </si>
  <si>
    <t>C</t>
  </si>
  <si>
    <t>P</t>
  </si>
  <si>
    <t>CRD</t>
  </si>
  <si>
    <t>A16884</t>
  </si>
  <si>
    <t>2020/21</t>
  </si>
  <si>
    <t>2021/22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</si>
</sst>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4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4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sz val="11"/>
      <color theme="4"/>
      <name val="Calibri"/>
      <family val="2"/>
      <scheme val="minor"/>
    </font>
    <font>
      <b/>
      <sz val="10"/>
      <color theme="4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4" fillId="0" borderId="7" xfId="0" applyFont="1" applyBorder="1"/>
    <xf numFmtId="0" fontId="4" fillId="0" borderId="0" xfId="0" applyFont="1" applyBorder="1"/>
    <xf numFmtId="0" fontId="6" fillId="0" borderId="0" xfId="0" applyFont="1" applyBorder="1"/>
    <xf numFmtId="0" fontId="7" fillId="0" borderId="1" xfId="0" applyFont="1" applyBorder="1"/>
    <xf numFmtId="0" fontId="8" fillId="0" borderId="2" xfId="0" applyFont="1" applyBorder="1"/>
    <xf numFmtId="0" fontId="9" fillId="0" borderId="2" xfId="0" applyFont="1" applyBorder="1"/>
    <xf numFmtId="0" fontId="7" fillId="0" borderId="2" xfId="0" applyFont="1" applyBorder="1"/>
    <xf numFmtId="0" fontId="13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top"/>
    </xf>
    <xf numFmtId="0" fontId="12" fillId="0" borderId="11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/>
    <xf numFmtId="0" fontId="1" fillId="0" borderId="4" xfId="0" applyFont="1" applyBorder="1" applyAlignment="1">
      <alignment horizontal="left"/>
    </xf>
    <xf numFmtId="0" fontId="1" fillId="0" borderId="6" xfId="0" applyFont="1" applyBorder="1"/>
    <xf numFmtId="0" fontId="5" fillId="0" borderId="0" xfId="0" applyFont="1" applyBorder="1"/>
    <xf numFmtId="0" fontId="7" fillId="0" borderId="4" xfId="0" applyFont="1" applyBorder="1"/>
    <xf numFmtId="0" fontId="4" fillId="0" borderId="5" xfId="0" applyFont="1" applyBorder="1"/>
    <xf numFmtId="0" fontId="13" fillId="0" borderId="1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top"/>
    </xf>
    <xf numFmtId="2" fontId="12" fillId="0" borderId="13" xfId="0" applyNumberFormat="1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2" fontId="12" fillId="0" borderId="0" xfId="0" applyNumberFormat="1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13" fillId="0" borderId="0" xfId="0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top"/>
    </xf>
    <xf numFmtId="2" fontId="0" fillId="0" borderId="0" xfId="0" applyNumberFormat="1"/>
    <xf numFmtId="0" fontId="8" fillId="0" borderId="0" xfId="0" applyFont="1" applyAlignment="1">
      <alignment horizontal="center"/>
    </xf>
    <xf numFmtId="1" fontId="2" fillId="0" borderId="13" xfId="0" applyNumberFormat="1" applyFont="1" applyBorder="1" applyAlignment="1">
      <alignment horizontal="center" vertical="top" wrapText="1"/>
    </xf>
    <xf numFmtId="3" fontId="1" fillId="0" borderId="8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2"/>
  <sheetViews>
    <sheetView tabSelected="1" topLeftCell="A10" workbookViewId="0">
      <selection activeCell="H19" sqref="H19"/>
    </sheetView>
  </sheetViews>
  <sheetFormatPr defaultRowHeight="15" x14ac:dyDescent="0.25"/>
  <cols>
    <col min="2" max="2" width="22.7109375" bestFit="1" customWidth="1"/>
    <col min="3" max="3" width="20.28515625" bestFit="1" customWidth="1"/>
    <col min="4" max="4" width="13.42578125" customWidth="1"/>
    <col min="5" max="5" width="18.42578125" customWidth="1"/>
    <col min="6" max="6" width="14.85546875" customWidth="1"/>
    <col min="7" max="7" width="12.42578125" customWidth="1"/>
    <col min="8" max="8" width="20" customWidth="1"/>
  </cols>
  <sheetData>
    <row r="1" spans="1:9" ht="15.75" x14ac:dyDescent="0.25">
      <c r="A1" s="36" t="s">
        <v>17</v>
      </c>
      <c r="B1" s="36"/>
      <c r="C1" s="36"/>
      <c r="D1" s="36"/>
      <c r="E1" s="36"/>
      <c r="F1" s="36"/>
      <c r="G1" s="36"/>
      <c r="H1" s="36"/>
    </row>
    <row r="2" spans="1:9" ht="15.75" thickBot="1" x14ac:dyDescent="0.3"/>
    <row r="3" spans="1:9" ht="15.75" x14ac:dyDescent="0.25">
      <c r="B3" s="10" t="s">
        <v>4</v>
      </c>
      <c r="C3" s="7" t="s">
        <v>205</v>
      </c>
      <c r="D3" s="5"/>
      <c r="E3" s="5"/>
      <c r="F3" s="5"/>
      <c r="G3" s="6"/>
    </row>
    <row r="4" spans="1:9" ht="15.75" x14ac:dyDescent="0.25">
      <c r="B4" s="11" t="s">
        <v>5</v>
      </c>
      <c r="C4" s="8" t="s">
        <v>206</v>
      </c>
      <c r="D4" s="1"/>
      <c r="E4" s="1"/>
      <c r="F4" s="1"/>
      <c r="G4" s="2"/>
    </row>
    <row r="5" spans="1:9" ht="15.75" x14ac:dyDescent="0.25">
      <c r="B5" s="12" t="s">
        <v>8</v>
      </c>
      <c r="C5" s="9">
        <v>291000</v>
      </c>
      <c r="D5" s="1"/>
      <c r="E5" s="1"/>
      <c r="F5" s="1"/>
      <c r="G5" s="2"/>
    </row>
    <row r="6" spans="1:9" ht="15.75" x14ac:dyDescent="0.25">
      <c r="B6" s="13" t="s">
        <v>3</v>
      </c>
      <c r="C6" s="8" t="s">
        <v>2</v>
      </c>
      <c r="D6" s="1"/>
      <c r="E6" s="1"/>
      <c r="F6" s="1"/>
      <c r="G6" s="2"/>
    </row>
    <row r="7" spans="1:9" ht="15.75" x14ac:dyDescent="0.25">
      <c r="B7" s="11" t="s">
        <v>6</v>
      </c>
      <c r="C7" s="23" t="s">
        <v>2</v>
      </c>
      <c r="D7" s="1"/>
      <c r="E7" s="1"/>
      <c r="F7" s="1"/>
      <c r="G7" s="2"/>
    </row>
    <row r="8" spans="1:9" ht="16.5" thickBot="1" x14ac:dyDescent="0.3">
      <c r="B8" s="24" t="s">
        <v>7</v>
      </c>
      <c r="C8" s="25"/>
      <c r="D8" s="3"/>
      <c r="E8" s="3"/>
      <c r="F8" s="3"/>
      <c r="G8" s="4"/>
    </row>
    <row r="9" spans="1:9" x14ac:dyDescent="0.25">
      <c r="D9" s="5"/>
      <c r="E9" s="5"/>
      <c r="F9" s="5"/>
      <c r="G9" s="5"/>
    </row>
    <row r="10" spans="1:9" x14ac:dyDescent="0.25">
      <c r="D10" s="1"/>
      <c r="E10" s="1"/>
      <c r="F10" s="1"/>
      <c r="G10" s="1"/>
    </row>
    <row r="11" spans="1:9" ht="15.75" thickBot="1" x14ac:dyDescent="0.3">
      <c r="B11" s="1"/>
      <c r="C11" s="1"/>
      <c r="D11" s="1"/>
      <c r="E11" s="1"/>
      <c r="F11" s="1"/>
      <c r="G11" s="1"/>
      <c r="H11" s="1"/>
    </row>
    <row r="12" spans="1:9" ht="76.5" x14ac:dyDescent="0.25">
      <c r="B12" s="15" t="s">
        <v>1</v>
      </c>
      <c r="C12" s="16" t="s">
        <v>12</v>
      </c>
      <c r="D12" s="17" t="s">
        <v>13</v>
      </c>
      <c r="E12" s="17" t="s">
        <v>10</v>
      </c>
      <c r="F12" s="17" t="s">
        <v>11</v>
      </c>
      <c r="G12" s="17" t="s">
        <v>0</v>
      </c>
      <c r="H12" s="14" t="s">
        <v>9</v>
      </c>
    </row>
    <row r="13" spans="1:9" x14ac:dyDescent="0.25">
      <c r="B13" s="34">
        <v>1</v>
      </c>
      <c r="C13" s="28">
        <v>48.546753870000003</v>
      </c>
      <c r="D13" s="29">
        <v>16800</v>
      </c>
      <c r="E13" s="29" t="s">
        <v>164</v>
      </c>
      <c r="F13" s="29" t="s">
        <v>179</v>
      </c>
      <c r="G13" s="29">
        <v>2025</v>
      </c>
      <c r="H13" s="26" t="s">
        <v>204</v>
      </c>
    </row>
    <row r="14" spans="1:9" x14ac:dyDescent="0.25">
      <c r="B14" s="27">
        <v>184</v>
      </c>
      <c r="C14" s="28">
        <v>14.535468509999999</v>
      </c>
      <c r="D14" s="29">
        <v>5075</v>
      </c>
      <c r="E14" s="29" t="s">
        <v>166</v>
      </c>
      <c r="F14" s="29" t="s">
        <v>181</v>
      </c>
      <c r="G14" s="29">
        <v>2025</v>
      </c>
      <c r="H14" s="26" t="s">
        <v>204</v>
      </c>
      <c r="I14" s="35"/>
    </row>
    <row r="15" spans="1:9" x14ac:dyDescent="0.25">
      <c r="B15" s="27">
        <v>184</v>
      </c>
      <c r="C15" s="28">
        <v>6.5766811609999998</v>
      </c>
      <c r="D15" s="29">
        <v>2303</v>
      </c>
      <c r="E15" s="29" t="s">
        <v>166</v>
      </c>
      <c r="F15" s="29" t="s">
        <v>181</v>
      </c>
      <c r="G15" s="29">
        <v>2025</v>
      </c>
      <c r="H15" s="26" t="s">
        <v>204</v>
      </c>
    </row>
    <row r="16" spans="1:9" x14ac:dyDescent="0.25">
      <c r="B16" s="27">
        <v>212</v>
      </c>
      <c r="C16" s="28">
        <v>29.05596989</v>
      </c>
      <c r="D16" s="29">
        <v>9425</v>
      </c>
      <c r="E16" s="29" t="s">
        <v>164</v>
      </c>
      <c r="F16" s="29" t="s">
        <v>183</v>
      </c>
      <c r="G16" s="29">
        <v>2025</v>
      </c>
      <c r="H16" s="26" t="s">
        <v>204</v>
      </c>
    </row>
    <row r="17" spans="2:8" x14ac:dyDescent="0.25">
      <c r="B17" s="27">
        <v>371</v>
      </c>
      <c r="C17" s="28">
        <v>109.6465288</v>
      </c>
      <c r="D17" s="29">
        <v>40875</v>
      </c>
      <c r="E17" s="29" t="s">
        <v>167</v>
      </c>
      <c r="F17" s="29" t="s">
        <v>185</v>
      </c>
      <c r="G17" s="29">
        <v>2025</v>
      </c>
      <c r="H17" s="26" t="s">
        <v>204</v>
      </c>
    </row>
    <row r="18" spans="2:8" x14ac:dyDescent="0.25">
      <c r="B18" s="27">
        <v>373</v>
      </c>
      <c r="C18" s="28">
        <v>111.271119</v>
      </c>
      <c r="D18" s="29">
        <v>41625</v>
      </c>
      <c r="E18" s="29" t="s">
        <v>167</v>
      </c>
      <c r="F18" s="29" t="s">
        <v>185</v>
      </c>
      <c r="G18" s="29">
        <v>2025</v>
      </c>
      <c r="H18" s="26" t="s">
        <v>204</v>
      </c>
    </row>
    <row r="19" spans="2:8" x14ac:dyDescent="0.25">
      <c r="B19" s="27">
        <v>373</v>
      </c>
      <c r="C19" s="28">
        <v>49.867380779999998</v>
      </c>
      <c r="D19" s="29">
        <v>18750</v>
      </c>
      <c r="E19" s="29" t="s">
        <v>167</v>
      </c>
      <c r="F19" s="29" t="s">
        <v>185</v>
      </c>
      <c r="G19" s="29">
        <v>2025</v>
      </c>
      <c r="H19" s="26" t="s">
        <v>204</v>
      </c>
    </row>
    <row r="20" spans="2:8" x14ac:dyDescent="0.25">
      <c r="B20" s="27">
        <v>377</v>
      </c>
      <c r="C20" s="28">
        <v>24.371895640000002</v>
      </c>
      <c r="D20" s="29">
        <v>9600</v>
      </c>
      <c r="E20" s="29" t="s">
        <v>167</v>
      </c>
      <c r="F20" s="29" t="s">
        <v>185</v>
      </c>
      <c r="G20" s="29">
        <v>2025</v>
      </c>
      <c r="H20" s="26" t="s">
        <v>204</v>
      </c>
    </row>
    <row r="21" spans="2:8" x14ac:dyDescent="0.25">
      <c r="B21" s="27">
        <v>378</v>
      </c>
      <c r="C21" s="28">
        <v>13.931037659999999</v>
      </c>
      <c r="D21" s="29">
        <v>5460</v>
      </c>
      <c r="E21" s="29" t="s">
        <v>167</v>
      </c>
      <c r="F21" s="29" t="s">
        <v>185</v>
      </c>
      <c r="G21" s="29">
        <v>2025</v>
      </c>
      <c r="H21" s="26" t="s">
        <v>204</v>
      </c>
    </row>
    <row r="22" spans="2:8" x14ac:dyDescent="0.25">
      <c r="B22" s="27" t="s">
        <v>18</v>
      </c>
      <c r="C22" s="28">
        <v>10.593376559999999</v>
      </c>
      <c r="D22" s="29">
        <v>3200</v>
      </c>
      <c r="E22" s="29" t="s">
        <v>168</v>
      </c>
      <c r="F22" s="29" t="s">
        <v>186</v>
      </c>
      <c r="G22" s="29">
        <v>2023</v>
      </c>
      <c r="H22" s="26" t="s">
        <v>204</v>
      </c>
    </row>
    <row r="23" spans="2:8" x14ac:dyDescent="0.25">
      <c r="B23" s="27" t="s">
        <v>19</v>
      </c>
      <c r="C23" s="28">
        <v>5.2557995709999998</v>
      </c>
      <c r="D23" s="29">
        <v>1800</v>
      </c>
      <c r="E23" s="29" t="s">
        <v>168</v>
      </c>
      <c r="F23" s="29" t="s">
        <v>186</v>
      </c>
      <c r="G23" s="29">
        <v>2023</v>
      </c>
      <c r="H23" s="26" t="s">
        <v>204</v>
      </c>
    </row>
    <row r="24" spans="2:8" x14ac:dyDescent="0.25">
      <c r="B24" s="27" t="s">
        <v>20</v>
      </c>
      <c r="C24" s="28">
        <v>5.5880718749999998</v>
      </c>
      <c r="D24" s="29">
        <v>1800</v>
      </c>
      <c r="E24" s="29" t="s">
        <v>168</v>
      </c>
      <c r="F24" s="29" t="s">
        <v>186</v>
      </c>
      <c r="G24" s="29">
        <v>2023</v>
      </c>
      <c r="H24" s="26" t="s">
        <v>204</v>
      </c>
    </row>
    <row r="25" spans="2:8" x14ac:dyDescent="0.25">
      <c r="B25" s="27">
        <v>427</v>
      </c>
      <c r="C25" s="28">
        <v>86.023965540000006</v>
      </c>
      <c r="D25" s="29">
        <v>30100</v>
      </c>
      <c r="E25" s="29" t="s">
        <v>168</v>
      </c>
      <c r="F25" s="29" t="s">
        <v>187</v>
      </c>
      <c r="G25" s="29">
        <v>2023</v>
      </c>
      <c r="H25" s="26" t="s">
        <v>204</v>
      </c>
    </row>
    <row r="26" spans="2:8" x14ac:dyDescent="0.25">
      <c r="B26" s="27" t="s">
        <v>21</v>
      </c>
      <c r="C26" s="28">
        <v>4.4468956080000002</v>
      </c>
      <c r="D26" s="29">
        <v>1200</v>
      </c>
      <c r="E26" s="29" t="s">
        <v>169</v>
      </c>
      <c r="F26" s="29" t="s">
        <v>188</v>
      </c>
      <c r="G26" s="29">
        <v>2022</v>
      </c>
      <c r="H26" s="26" t="s">
        <v>204</v>
      </c>
    </row>
    <row r="27" spans="2:8" x14ac:dyDescent="0.25">
      <c r="B27" s="27" t="s">
        <v>22</v>
      </c>
      <c r="C27" s="28">
        <v>3.7875955229999998</v>
      </c>
      <c r="D27" s="29">
        <v>1000</v>
      </c>
      <c r="E27" s="29" t="s">
        <v>169</v>
      </c>
      <c r="F27" s="29" t="s">
        <v>188</v>
      </c>
      <c r="G27" s="29">
        <v>2022</v>
      </c>
      <c r="H27" s="26" t="s">
        <v>204</v>
      </c>
    </row>
    <row r="28" spans="2:8" x14ac:dyDescent="0.25">
      <c r="B28" s="27" t="s">
        <v>23</v>
      </c>
      <c r="C28" s="28">
        <v>0.93493955399999995</v>
      </c>
      <c r="D28" s="29">
        <v>300</v>
      </c>
      <c r="E28" s="29" t="s">
        <v>169</v>
      </c>
      <c r="F28" s="29" t="s">
        <v>188</v>
      </c>
      <c r="G28" s="29">
        <v>2022</v>
      </c>
      <c r="H28" s="26" t="s">
        <v>204</v>
      </c>
    </row>
    <row r="29" spans="2:8" x14ac:dyDescent="0.25">
      <c r="B29" s="27" t="s">
        <v>24</v>
      </c>
      <c r="C29" s="28">
        <v>4.3738098809999997</v>
      </c>
      <c r="D29" s="29">
        <v>1400</v>
      </c>
      <c r="E29" s="29" t="s">
        <v>169</v>
      </c>
      <c r="F29" s="29" t="s">
        <v>188</v>
      </c>
      <c r="G29" s="29">
        <v>2022</v>
      </c>
      <c r="H29" s="26" t="s">
        <v>204</v>
      </c>
    </row>
    <row r="30" spans="2:8" x14ac:dyDescent="0.25">
      <c r="B30" s="27" t="s">
        <v>25</v>
      </c>
      <c r="C30" s="28">
        <v>33.167630150000001</v>
      </c>
      <c r="D30" s="29">
        <v>11550</v>
      </c>
      <c r="E30" s="29" t="s">
        <v>169</v>
      </c>
      <c r="F30" s="29" t="s">
        <v>188</v>
      </c>
      <c r="G30" s="29">
        <v>2022</v>
      </c>
      <c r="H30" s="26" t="s">
        <v>204</v>
      </c>
    </row>
    <row r="31" spans="2:8" x14ac:dyDescent="0.25">
      <c r="B31" s="27">
        <v>434</v>
      </c>
      <c r="C31" s="28">
        <v>16.422699160000001</v>
      </c>
      <c r="D31" s="29">
        <v>4800</v>
      </c>
      <c r="E31" s="29" t="s">
        <v>169</v>
      </c>
      <c r="F31" s="29" t="s">
        <v>188</v>
      </c>
      <c r="G31" s="29">
        <v>2024</v>
      </c>
      <c r="H31" s="26" t="s">
        <v>204</v>
      </c>
    </row>
    <row r="32" spans="2:8" x14ac:dyDescent="0.25">
      <c r="B32" s="27" t="s">
        <v>26</v>
      </c>
      <c r="C32" s="28">
        <v>7.8660864569999998</v>
      </c>
      <c r="D32" s="29">
        <v>1950</v>
      </c>
      <c r="E32" s="29" t="s">
        <v>168</v>
      </c>
      <c r="F32" s="29" t="s">
        <v>187</v>
      </c>
      <c r="G32" s="29">
        <v>2024</v>
      </c>
      <c r="H32" s="26" t="s">
        <v>204</v>
      </c>
    </row>
    <row r="33" spans="2:8" x14ac:dyDescent="0.25">
      <c r="B33" s="27">
        <v>451</v>
      </c>
      <c r="C33" s="28">
        <v>86.388086060000006</v>
      </c>
      <c r="D33" s="29">
        <v>21500</v>
      </c>
      <c r="E33" s="29" t="s">
        <v>168</v>
      </c>
      <c r="F33" s="29" t="s">
        <v>187</v>
      </c>
      <c r="G33" s="29">
        <v>2024</v>
      </c>
      <c r="H33" s="26" t="s">
        <v>204</v>
      </c>
    </row>
    <row r="34" spans="2:8" x14ac:dyDescent="0.25">
      <c r="B34" s="27">
        <v>454</v>
      </c>
      <c r="C34" s="28">
        <v>22.611863549999999</v>
      </c>
      <c r="D34" s="29">
        <v>6600</v>
      </c>
      <c r="E34" s="29" t="s">
        <v>170</v>
      </c>
      <c r="F34" s="29" t="s">
        <v>187</v>
      </c>
      <c r="G34" s="29">
        <v>2024</v>
      </c>
      <c r="H34" s="26" t="s">
        <v>204</v>
      </c>
    </row>
    <row r="35" spans="2:8" x14ac:dyDescent="0.25">
      <c r="B35" s="27">
        <v>455</v>
      </c>
      <c r="C35" s="28">
        <v>17.49929161</v>
      </c>
      <c r="D35" s="29">
        <v>5025</v>
      </c>
      <c r="E35" s="29" t="s">
        <v>170</v>
      </c>
      <c r="F35" s="29" t="s">
        <v>189</v>
      </c>
      <c r="G35" s="29">
        <v>2024</v>
      </c>
      <c r="H35" s="26" t="s">
        <v>204</v>
      </c>
    </row>
    <row r="36" spans="2:8" x14ac:dyDescent="0.25">
      <c r="B36" s="27" t="s">
        <v>27</v>
      </c>
      <c r="C36" s="28">
        <v>7.458308808</v>
      </c>
      <c r="D36" s="29">
        <v>2250</v>
      </c>
      <c r="E36" s="29" t="s">
        <v>169</v>
      </c>
      <c r="F36" s="29" t="s">
        <v>188</v>
      </c>
      <c r="G36" s="29">
        <v>2022</v>
      </c>
      <c r="H36" s="26" t="s">
        <v>204</v>
      </c>
    </row>
    <row r="37" spans="2:8" x14ac:dyDescent="0.25">
      <c r="B37" s="27" t="s">
        <v>28</v>
      </c>
      <c r="C37" s="28">
        <v>8.3004972640000005</v>
      </c>
      <c r="D37" s="29">
        <v>2905</v>
      </c>
      <c r="E37" s="29" t="s">
        <v>169</v>
      </c>
      <c r="F37" s="29" t="s">
        <v>188</v>
      </c>
      <c r="G37" s="29">
        <v>2022</v>
      </c>
      <c r="H37" s="26" t="s">
        <v>204</v>
      </c>
    </row>
    <row r="38" spans="2:8" x14ac:dyDescent="0.25">
      <c r="B38" s="27" t="s">
        <v>29</v>
      </c>
      <c r="C38" s="28">
        <v>2.206348159</v>
      </c>
      <c r="D38" s="29">
        <v>775</v>
      </c>
      <c r="E38" s="29" t="s">
        <v>169</v>
      </c>
      <c r="F38" s="29" t="s">
        <v>188</v>
      </c>
      <c r="G38" s="29">
        <v>2022</v>
      </c>
      <c r="H38" s="26" t="s">
        <v>204</v>
      </c>
    </row>
    <row r="39" spans="2:8" x14ac:dyDescent="0.25">
      <c r="B39" s="27" t="s">
        <v>30</v>
      </c>
      <c r="C39" s="28">
        <v>1.7096254239999999</v>
      </c>
      <c r="D39" s="29">
        <v>450</v>
      </c>
      <c r="E39" s="29" t="s">
        <v>169</v>
      </c>
      <c r="F39" s="29" t="s">
        <v>188</v>
      </c>
      <c r="G39" s="29">
        <v>2022</v>
      </c>
      <c r="H39" s="26" t="s">
        <v>204</v>
      </c>
    </row>
    <row r="40" spans="2:8" x14ac:dyDescent="0.25">
      <c r="B40" s="27" t="s">
        <v>31</v>
      </c>
      <c r="C40" s="28">
        <v>3.9241808869999999</v>
      </c>
      <c r="D40" s="29">
        <v>1400</v>
      </c>
      <c r="E40" s="29" t="s">
        <v>169</v>
      </c>
      <c r="F40" s="29" t="s">
        <v>188</v>
      </c>
      <c r="G40" s="29">
        <v>2022</v>
      </c>
      <c r="H40" s="26" t="s">
        <v>204</v>
      </c>
    </row>
    <row r="41" spans="2:8" x14ac:dyDescent="0.25">
      <c r="B41" s="27" t="s">
        <v>32</v>
      </c>
      <c r="C41" s="28">
        <v>7.3439071030000003</v>
      </c>
      <c r="D41" s="29">
        <v>2865</v>
      </c>
      <c r="E41" s="29" t="s">
        <v>169</v>
      </c>
      <c r="F41" s="29" t="s">
        <v>188</v>
      </c>
      <c r="G41" s="29">
        <v>2022</v>
      </c>
      <c r="H41" s="26" t="s">
        <v>204</v>
      </c>
    </row>
    <row r="42" spans="2:8" x14ac:dyDescent="0.25">
      <c r="B42" s="27" t="s">
        <v>33</v>
      </c>
      <c r="C42" s="28">
        <v>4.4394485130000003</v>
      </c>
      <c r="D42" s="29">
        <v>1650</v>
      </c>
      <c r="E42" s="29" t="s">
        <v>169</v>
      </c>
      <c r="F42" s="29" t="s">
        <v>188</v>
      </c>
      <c r="G42" s="29">
        <v>2022</v>
      </c>
      <c r="H42" s="26" t="s">
        <v>204</v>
      </c>
    </row>
    <row r="43" spans="2:8" x14ac:dyDescent="0.25">
      <c r="B43" s="27">
        <v>458</v>
      </c>
      <c r="C43" s="28">
        <v>4.1658987019999998</v>
      </c>
      <c r="D43" s="29">
        <v>1525</v>
      </c>
      <c r="E43" s="29" t="s">
        <v>169</v>
      </c>
      <c r="F43" s="29" t="s">
        <v>188</v>
      </c>
      <c r="G43" s="29">
        <v>2022</v>
      </c>
      <c r="H43" s="26" t="s">
        <v>204</v>
      </c>
    </row>
    <row r="44" spans="2:8" x14ac:dyDescent="0.25">
      <c r="B44" s="27" t="s">
        <v>34</v>
      </c>
      <c r="C44" s="28">
        <v>3.5077043130000001</v>
      </c>
      <c r="D44" s="29">
        <v>1550</v>
      </c>
      <c r="E44" s="29" t="s">
        <v>169</v>
      </c>
      <c r="F44" s="29" t="s">
        <v>188</v>
      </c>
      <c r="G44" s="29">
        <v>2022</v>
      </c>
      <c r="H44" s="26" t="s">
        <v>204</v>
      </c>
    </row>
    <row r="45" spans="2:8" x14ac:dyDescent="0.25">
      <c r="B45" s="27" t="s">
        <v>35</v>
      </c>
      <c r="C45" s="28">
        <v>8.4867240620000004</v>
      </c>
      <c r="D45" s="29">
        <v>2075</v>
      </c>
      <c r="E45" s="29" t="s">
        <v>169</v>
      </c>
      <c r="F45" s="29" t="s">
        <v>188</v>
      </c>
      <c r="G45" s="29">
        <v>2022</v>
      </c>
      <c r="H45" s="26" t="s">
        <v>204</v>
      </c>
    </row>
    <row r="46" spans="2:8" x14ac:dyDescent="0.25">
      <c r="B46" s="27" t="s">
        <v>36</v>
      </c>
      <c r="C46" s="28">
        <v>32.899619479999998</v>
      </c>
      <c r="D46" s="29">
        <v>14805</v>
      </c>
      <c r="E46" s="29" t="s">
        <v>171</v>
      </c>
      <c r="F46" s="29" t="s">
        <v>190</v>
      </c>
      <c r="G46" s="29">
        <v>2020</v>
      </c>
      <c r="H46" s="26" t="s">
        <v>204</v>
      </c>
    </row>
    <row r="47" spans="2:8" x14ac:dyDescent="0.25">
      <c r="B47" s="27" t="s">
        <v>37</v>
      </c>
      <c r="C47" s="28">
        <v>4.19758415</v>
      </c>
      <c r="D47" s="29">
        <v>1250</v>
      </c>
      <c r="E47" s="29" t="s">
        <v>171</v>
      </c>
      <c r="F47" s="29" t="s">
        <v>190</v>
      </c>
      <c r="G47" s="29">
        <v>2020</v>
      </c>
      <c r="H47" s="26" t="s">
        <v>204</v>
      </c>
    </row>
    <row r="48" spans="2:8" x14ac:dyDescent="0.25">
      <c r="B48" s="27" t="s">
        <v>38</v>
      </c>
      <c r="C48" s="28">
        <v>4.0919807390000003</v>
      </c>
      <c r="D48" s="29">
        <v>1325</v>
      </c>
      <c r="E48" s="29" t="s">
        <v>171</v>
      </c>
      <c r="F48" s="29" t="s">
        <v>190</v>
      </c>
      <c r="G48" s="29">
        <v>2020</v>
      </c>
      <c r="H48" s="26" t="s">
        <v>204</v>
      </c>
    </row>
    <row r="49" spans="2:8" x14ac:dyDescent="0.25">
      <c r="B49" s="27" t="s">
        <v>39</v>
      </c>
      <c r="C49" s="28">
        <v>11.390777630000001</v>
      </c>
      <c r="D49" s="29">
        <v>4400</v>
      </c>
      <c r="E49" s="29" t="s">
        <v>171</v>
      </c>
      <c r="F49" s="29" t="s">
        <v>191</v>
      </c>
      <c r="G49" s="29">
        <v>2020</v>
      </c>
      <c r="H49" s="26" t="s">
        <v>204</v>
      </c>
    </row>
    <row r="50" spans="2:8" x14ac:dyDescent="0.25">
      <c r="B50" s="27" t="s">
        <v>40</v>
      </c>
      <c r="C50" s="28">
        <v>9.5382622139999995</v>
      </c>
      <c r="D50" s="29">
        <v>3300</v>
      </c>
      <c r="E50" s="29" t="s">
        <v>171</v>
      </c>
      <c r="F50" s="29" t="s">
        <v>191</v>
      </c>
      <c r="G50" s="29">
        <v>2020</v>
      </c>
      <c r="H50" s="26" t="s">
        <v>204</v>
      </c>
    </row>
    <row r="51" spans="2:8" x14ac:dyDescent="0.25">
      <c r="B51" s="27" t="s">
        <v>41</v>
      </c>
      <c r="C51" s="28">
        <v>10.56942862</v>
      </c>
      <c r="D51" s="29">
        <v>3950</v>
      </c>
      <c r="E51" s="29" t="s">
        <v>171</v>
      </c>
      <c r="F51" s="29" t="s">
        <v>192</v>
      </c>
      <c r="G51" s="29">
        <v>2020</v>
      </c>
      <c r="H51" s="26" t="s">
        <v>204</v>
      </c>
    </row>
    <row r="52" spans="2:8" x14ac:dyDescent="0.25">
      <c r="B52" s="27" t="s">
        <v>42</v>
      </c>
      <c r="C52" s="28">
        <v>31.780694669999999</v>
      </c>
      <c r="D52" s="29">
        <v>8200</v>
      </c>
      <c r="E52" s="29" t="s">
        <v>171</v>
      </c>
      <c r="F52" s="29" t="s">
        <v>192</v>
      </c>
      <c r="G52" s="29">
        <v>2020</v>
      </c>
      <c r="H52" s="26" t="s">
        <v>204</v>
      </c>
    </row>
    <row r="53" spans="2:8" x14ac:dyDescent="0.25">
      <c r="B53" s="27" t="s">
        <v>43</v>
      </c>
      <c r="C53" s="28">
        <v>8.8052624739999992</v>
      </c>
      <c r="D53" s="29">
        <v>2640</v>
      </c>
      <c r="E53" s="29" t="s">
        <v>164</v>
      </c>
      <c r="F53" s="29" t="s">
        <v>193</v>
      </c>
      <c r="G53" s="29">
        <v>2025</v>
      </c>
      <c r="H53" s="26" t="s">
        <v>204</v>
      </c>
    </row>
    <row r="54" spans="2:8" x14ac:dyDescent="0.25">
      <c r="B54" s="27" t="s">
        <v>44</v>
      </c>
      <c r="C54" s="28">
        <v>162.1878638</v>
      </c>
      <c r="D54" s="29">
        <v>51840</v>
      </c>
      <c r="E54" s="29" t="s">
        <v>164</v>
      </c>
      <c r="F54" s="29" t="s">
        <v>179</v>
      </c>
      <c r="G54" s="29">
        <v>2025</v>
      </c>
      <c r="H54" s="26" t="s">
        <v>204</v>
      </c>
    </row>
    <row r="55" spans="2:8" x14ac:dyDescent="0.25">
      <c r="B55" s="27" t="s">
        <v>45</v>
      </c>
      <c r="C55" s="28">
        <v>60.947311339999999</v>
      </c>
      <c r="D55" s="29">
        <v>182110</v>
      </c>
      <c r="E55" s="29" t="s">
        <v>164</v>
      </c>
      <c r="F55" s="29" t="s">
        <v>179</v>
      </c>
      <c r="G55" s="29">
        <v>2025</v>
      </c>
      <c r="H55" s="26" t="s">
        <v>204</v>
      </c>
    </row>
    <row r="56" spans="2:8" x14ac:dyDescent="0.25">
      <c r="B56" s="27" t="s">
        <v>46</v>
      </c>
      <c r="C56" s="28">
        <v>35.268168889999998</v>
      </c>
      <c r="D56" s="29">
        <v>10500</v>
      </c>
      <c r="E56" s="29" t="s">
        <v>164</v>
      </c>
      <c r="F56" s="29" t="s">
        <v>179</v>
      </c>
      <c r="G56" s="29">
        <v>2025</v>
      </c>
      <c r="H56" s="26" t="s">
        <v>204</v>
      </c>
    </row>
    <row r="57" spans="2:8" x14ac:dyDescent="0.25">
      <c r="B57" s="27" t="s">
        <v>47</v>
      </c>
      <c r="C57" s="28">
        <v>14.502469230000001</v>
      </c>
      <c r="D57" s="29">
        <v>3262</v>
      </c>
      <c r="E57" s="29" t="s">
        <v>164</v>
      </c>
      <c r="F57" s="29" t="s">
        <v>182</v>
      </c>
      <c r="G57" s="29">
        <v>2025</v>
      </c>
      <c r="H57" s="26" t="s">
        <v>204</v>
      </c>
    </row>
    <row r="58" spans="2:8" x14ac:dyDescent="0.25">
      <c r="B58" s="27" t="s">
        <v>48</v>
      </c>
      <c r="C58" s="28">
        <v>12.45952028</v>
      </c>
      <c r="D58" s="29">
        <v>4062</v>
      </c>
      <c r="E58" s="29" t="s">
        <v>167</v>
      </c>
      <c r="F58" s="29" t="s">
        <v>185</v>
      </c>
      <c r="G58" s="29">
        <v>2022</v>
      </c>
      <c r="H58" s="26" t="s">
        <v>203</v>
      </c>
    </row>
    <row r="59" spans="2:8" x14ac:dyDescent="0.25">
      <c r="B59" s="27" t="s">
        <v>49</v>
      </c>
      <c r="C59" s="28">
        <v>1.301111393</v>
      </c>
      <c r="D59" s="29">
        <v>450</v>
      </c>
      <c r="E59" s="29" t="s">
        <v>167</v>
      </c>
      <c r="F59" s="29" t="s">
        <v>185</v>
      </c>
      <c r="G59" s="29">
        <v>2022</v>
      </c>
      <c r="H59" s="26" t="s">
        <v>203</v>
      </c>
    </row>
    <row r="60" spans="2:8" x14ac:dyDescent="0.25">
      <c r="B60" s="27" t="s">
        <v>50</v>
      </c>
      <c r="C60" s="28">
        <v>6.6170563409999996</v>
      </c>
      <c r="D60" s="29">
        <v>1800</v>
      </c>
      <c r="E60" s="29" t="s">
        <v>167</v>
      </c>
      <c r="F60" s="29" t="s">
        <v>185</v>
      </c>
      <c r="G60" s="29">
        <v>2022</v>
      </c>
      <c r="H60" s="26" t="s">
        <v>203</v>
      </c>
    </row>
    <row r="61" spans="2:8" x14ac:dyDescent="0.25">
      <c r="B61" s="27" t="s">
        <v>51</v>
      </c>
      <c r="C61" s="28">
        <v>5.0913333209999996</v>
      </c>
      <c r="D61" s="29">
        <v>1500</v>
      </c>
      <c r="E61" s="29" t="s">
        <v>167</v>
      </c>
      <c r="F61" s="29" t="s">
        <v>185</v>
      </c>
      <c r="G61" s="29">
        <v>2022</v>
      </c>
      <c r="H61" s="26" t="s">
        <v>203</v>
      </c>
    </row>
    <row r="62" spans="2:8" x14ac:dyDescent="0.25">
      <c r="B62" s="27" t="s">
        <v>52</v>
      </c>
      <c r="C62" s="28">
        <v>65.768270110000003</v>
      </c>
      <c r="D62" s="29">
        <v>22750</v>
      </c>
      <c r="E62" s="29" t="s">
        <v>164</v>
      </c>
      <c r="F62" s="29" t="s">
        <v>194</v>
      </c>
      <c r="G62" s="29">
        <v>2022</v>
      </c>
      <c r="H62" s="26" t="s">
        <v>203</v>
      </c>
    </row>
    <row r="63" spans="2:8" x14ac:dyDescent="0.25">
      <c r="B63" s="27" t="s">
        <v>53</v>
      </c>
      <c r="C63" s="28">
        <v>11.50974804</v>
      </c>
      <c r="D63" s="29">
        <v>3850</v>
      </c>
      <c r="E63" s="29" t="s">
        <v>167</v>
      </c>
      <c r="F63" s="29" t="s">
        <v>185</v>
      </c>
      <c r="G63" s="29">
        <v>2022</v>
      </c>
      <c r="H63" s="26" t="s">
        <v>203</v>
      </c>
    </row>
    <row r="64" spans="2:8" x14ac:dyDescent="0.25">
      <c r="B64" s="27" t="s">
        <v>54</v>
      </c>
      <c r="C64" s="28">
        <v>34.186832780000003</v>
      </c>
      <c r="D64" s="29">
        <v>11900</v>
      </c>
      <c r="E64" s="29" t="s">
        <v>167</v>
      </c>
      <c r="F64" s="29" t="s">
        <v>185</v>
      </c>
      <c r="G64" s="29">
        <v>2022</v>
      </c>
      <c r="H64" s="26" t="s">
        <v>203</v>
      </c>
    </row>
    <row r="65" spans="2:8" x14ac:dyDescent="0.25">
      <c r="B65" s="27" t="s">
        <v>55</v>
      </c>
      <c r="C65" s="28">
        <v>19.13966413</v>
      </c>
      <c r="D65" s="29">
        <v>6650</v>
      </c>
      <c r="E65" s="29" t="s">
        <v>164</v>
      </c>
      <c r="F65" s="29" t="s">
        <v>182</v>
      </c>
      <c r="G65" s="29">
        <v>2025</v>
      </c>
      <c r="H65" s="26" t="s">
        <v>204</v>
      </c>
    </row>
    <row r="66" spans="2:8" x14ac:dyDescent="0.25">
      <c r="B66" s="27" t="s">
        <v>56</v>
      </c>
      <c r="C66" s="28">
        <v>10.31668376</v>
      </c>
      <c r="D66" s="37">
        <f>C66*350</f>
        <v>3610.8393160000001</v>
      </c>
      <c r="E66" s="29" t="s">
        <v>164</v>
      </c>
      <c r="F66" s="29" t="s">
        <v>182</v>
      </c>
      <c r="G66" s="29">
        <v>2025</v>
      </c>
      <c r="H66" s="26" t="s">
        <v>204</v>
      </c>
    </row>
    <row r="67" spans="2:8" x14ac:dyDescent="0.25">
      <c r="B67" s="27" t="s">
        <v>57</v>
      </c>
      <c r="C67" s="28">
        <v>10.933861970000001</v>
      </c>
      <c r="D67" s="37">
        <f t="shared" ref="D67:D71" si="0">C67*350</f>
        <v>3826.8516895000002</v>
      </c>
      <c r="E67" s="29" t="s">
        <v>164</v>
      </c>
      <c r="F67" s="29" t="s">
        <v>182</v>
      </c>
      <c r="G67" s="29">
        <v>2025</v>
      </c>
      <c r="H67" s="26" t="s">
        <v>204</v>
      </c>
    </row>
    <row r="68" spans="2:8" x14ac:dyDescent="0.25">
      <c r="B68" s="27" t="s">
        <v>58</v>
      </c>
      <c r="C68" s="28">
        <v>11.99837342</v>
      </c>
      <c r="D68" s="37">
        <f t="shared" si="0"/>
        <v>4199.4306969999998</v>
      </c>
      <c r="E68" s="29" t="s">
        <v>164</v>
      </c>
      <c r="F68" s="29" t="s">
        <v>182</v>
      </c>
      <c r="G68" s="29">
        <v>2025</v>
      </c>
      <c r="H68" s="26" t="s">
        <v>204</v>
      </c>
    </row>
    <row r="69" spans="2:8" x14ac:dyDescent="0.25">
      <c r="B69" s="27" t="s">
        <v>59</v>
      </c>
      <c r="C69" s="28">
        <v>10.87136703</v>
      </c>
      <c r="D69" s="37">
        <f t="shared" si="0"/>
        <v>3804.9784605</v>
      </c>
      <c r="E69" s="29" t="s">
        <v>164</v>
      </c>
      <c r="F69" s="29" t="s">
        <v>182</v>
      </c>
      <c r="G69" s="29">
        <v>2025</v>
      </c>
      <c r="H69" s="26" t="s">
        <v>204</v>
      </c>
    </row>
    <row r="70" spans="2:8" x14ac:dyDescent="0.25">
      <c r="B70" s="27" t="s">
        <v>60</v>
      </c>
      <c r="C70" s="28">
        <v>22.26252195</v>
      </c>
      <c r="D70" s="37">
        <f t="shared" si="0"/>
        <v>7791.8826824999996</v>
      </c>
      <c r="E70" s="29" t="s">
        <v>164</v>
      </c>
      <c r="F70" s="29" t="s">
        <v>182</v>
      </c>
      <c r="G70" s="29">
        <v>2025</v>
      </c>
      <c r="H70" s="26" t="s">
        <v>204</v>
      </c>
    </row>
    <row r="71" spans="2:8" x14ac:dyDescent="0.25">
      <c r="B71" s="27" t="s">
        <v>61</v>
      </c>
      <c r="C71" s="28">
        <v>25.49070803</v>
      </c>
      <c r="D71" s="37">
        <f t="shared" si="0"/>
        <v>8921.7478105000009</v>
      </c>
      <c r="E71" s="29" t="s">
        <v>164</v>
      </c>
      <c r="F71" s="29" t="s">
        <v>195</v>
      </c>
      <c r="G71" s="29">
        <v>2025</v>
      </c>
      <c r="H71" s="26" t="s">
        <v>204</v>
      </c>
    </row>
    <row r="72" spans="2:8" x14ac:dyDescent="0.25">
      <c r="B72" s="27" t="s">
        <v>62</v>
      </c>
      <c r="C72" s="28">
        <v>149.2187423</v>
      </c>
      <c r="D72" s="37">
        <f>C72*400</f>
        <v>59687.496919999998</v>
      </c>
      <c r="E72" s="29" t="s">
        <v>167</v>
      </c>
      <c r="F72" s="29" t="s">
        <v>185</v>
      </c>
      <c r="G72" s="29">
        <v>2022</v>
      </c>
      <c r="H72" s="26" t="s">
        <v>203</v>
      </c>
    </row>
    <row r="73" spans="2:8" x14ac:dyDescent="0.25">
      <c r="B73" s="27" t="s">
        <v>63</v>
      </c>
      <c r="C73" s="28">
        <v>86.482076890000002</v>
      </c>
      <c r="D73" s="37">
        <f t="shared" ref="D73:D76" si="1">C73*400</f>
        <v>34592.830756000003</v>
      </c>
      <c r="E73" s="29" t="s">
        <v>167</v>
      </c>
      <c r="F73" s="29" t="s">
        <v>185</v>
      </c>
      <c r="G73" s="29">
        <v>2022</v>
      </c>
      <c r="H73" s="26" t="s">
        <v>203</v>
      </c>
    </row>
    <row r="74" spans="2:8" x14ac:dyDescent="0.25">
      <c r="B74" s="27" t="s">
        <v>64</v>
      </c>
      <c r="C74" s="28">
        <v>1.672787764</v>
      </c>
      <c r="D74" s="37">
        <f t="shared" si="1"/>
        <v>669.11510559999999</v>
      </c>
      <c r="E74" s="29" t="s">
        <v>167</v>
      </c>
      <c r="F74" s="29" t="s">
        <v>185</v>
      </c>
      <c r="G74" s="29">
        <v>2022</v>
      </c>
      <c r="H74" s="26" t="s">
        <v>203</v>
      </c>
    </row>
    <row r="75" spans="2:8" x14ac:dyDescent="0.25">
      <c r="B75" s="27" t="s">
        <v>65</v>
      </c>
      <c r="C75" s="28">
        <v>56.059511209999997</v>
      </c>
      <c r="D75" s="37">
        <f t="shared" si="1"/>
        <v>22423.804484</v>
      </c>
      <c r="E75" s="29" t="s">
        <v>167</v>
      </c>
      <c r="F75" s="29" t="s">
        <v>185</v>
      </c>
      <c r="G75" s="29">
        <v>2022</v>
      </c>
      <c r="H75" s="26" t="s">
        <v>204</v>
      </c>
    </row>
    <row r="76" spans="2:8" x14ac:dyDescent="0.25">
      <c r="B76" s="27" t="s">
        <v>66</v>
      </c>
      <c r="C76" s="28">
        <v>84.192377579999999</v>
      </c>
      <c r="D76" s="37">
        <f t="shared" si="1"/>
        <v>33676.951031999997</v>
      </c>
      <c r="E76" s="29" t="s">
        <v>167</v>
      </c>
      <c r="F76" s="29" t="s">
        <v>185</v>
      </c>
      <c r="G76" s="29">
        <v>2022</v>
      </c>
      <c r="H76" s="26" t="s">
        <v>204</v>
      </c>
    </row>
    <row r="77" spans="2:8" x14ac:dyDescent="0.25">
      <c r="B77" s="27" t="s">
        <v>67</v>
      </c>
      <c r="C77" s="28">
        <v>34.226221359999997</v>
      </c>
      <c r="D77" s="37">
        <f>C77*335</f>
        <v>11465.784155599998</v>
      </c>
      <c r="E77" s="29" t="s">
        <v>166</v>
      </c>
      <c r="F77" s="29" t="s">
        <v>181</v>
      </c>
      <c r="G77" s="29">
        <v>2024</v>
      </c>
      <c r="H77" s="26" t="s">
        <v>204</v>
      </c>
    </row>
    <row r="78" spans="2:8" x14ac:dyDescent="0.25">
      <c r="B78" s="27" t="s">
        <v>68</v>
      </c>
      <c r="C78" s="28">
        <v>29.725988449999999</v>
      </c>
      <c r="D78" s="37">
        <f t="shared" ref="D78:D86" si="2">C78*335</f>
        <v>9958.2061307499989</v>
      </c>
      <c r="E78" s="29" t="s">
        <v>166</v>
      </c>
      <c r="F78" s="29" t="s">
        <v>181</v>
      </c>
      <c r="G78" s="29">
        <v>2024</v>
      </c>
      <c r="H78" s="26" t="s">
        <v>204</v>
      </c>
    </row>
    <row r="79" spans="2:8" x14ac:dyDescent="0.25">
      <c r="B79" s="27" t="s">
        <v>69</v>
      </c>
      <c r="C79" s="28">
        <v>10.73281456</v>
      </c>
      <c r="D79" s="37">
        <f t="shared" si="2"/>
        <v>3595.4928775999997</v>
      </c>
      <c r="E79" s="29" t="s">
        <v>166</v>
      </c>
      <c r="F79" s="29" t="s">
        <v>181</v>
      </c>
      <c r="G79" s="29">
        <v>2024</v>
      </c>
      <c r="H79" s="26" t="s">
        <v>204</v>
      </c>
    </row>
    <row r="80" spans="2:8" x14ac:dyDescent="0.25">
      <c r="B80" s="27" t="s">
        <v>70</v>
      </c>
      <c r="C80" s="28">
        <v>11.413896729999999</v>
      </c>
      <c r="D80" s="37">
        <f t="shared" si="2"/>
        <v>3823.6554045499997</v>
      </c>
      <c r="E80" s="29" t="s">
        <v>166</v>
      </c>
      <c r="F80" s="29" t="s">
        <v>181</v>
      </c>
      <c r="G80" s="29">
        <v>2024</v>
      </c>
      <c r="H80" s="26" t="s">
        <v>204</v>
      </c>
    </row>
    <row r="81" spans="2:8" x14ac:dyDescent="0.25">
      <c r="B81" s="27" t="s">
        <v>71</v>
      </c>
      <c r="C81" s="28">
        <v>6.992486628</v>
      </c>
      <c r="D81" s="37">
        <f t="shared" si="2"/>
        <v>2342.4830203800002</v>
      </c>
      <c r="E81" s="29" t="s">
        <v>164</v>
      </c>
      <c r="F81" s="29" t="s">
        <v>182</v>
      </c>
      <c r="G81" s="29">
        <v>2024</v>
      </c>
      <c r="H81" s="26" t="s">
        <v>204</v>
      </c>
    </row>
    <row r="82" spans="2:8" x14ac:dyDescent="0.25">
      <c r="B82" s="27" t="s">
        <v>72</v>
      </c>
      <c r="C82" s="28">
        <v>1.849107206</v>
      </c>
      <c r="D82" s="37">
        <f t="shared" si="2"/>
        <v>619.45091401000002</v>
      </c>
      <c r="E82" s="29" t="s">
        <v>164</v>
      </c>
      <c r="F82" s="29" t="s">
        <v>180</v>
      </c>
      <c r="G82" s="29">
        <v>2024</v>
      </c>
      <c r="H82" s="26" t="s">
        <v>204</v>
      </c>
    </row>
    <row r="83" spans="2:8" x14ac:dyDescent="0.25">
      <c r="B83" s="27" t="s">
        <v>73</v>
      </c>
      <c r="C83" s="28">
        <v>2.8288547319999999</v>
      </c>
      <c r="D83" s="37">
        <f t="shared" si="2"/>
        <v>947.66633521999995</v>
      </c>
      <c r="E83" s="29" t="s">
        <v>164</v>
      </c>
      <c r="F83" s="29" t="s">
        <v>180</v>
      </c>
      <c r="G83" s="29">
        <v>2024</v>
      </c>
      <c r="H83" s="26" t="s">
        <v>204</v>
      </c>
    </row>
    <row r="84" spans="2:8" x14ac:dyDescent="0.25">
      <c r="B84" s="27" t="s">
        <v>74</v>
      </c>
      <c r="C84" s="28">
        <v>3.5422160090000001</v>
      </c>
      <c r="D84" s="37">
        <f t="shared" si="2"/>
        <v>1186.642363015</v>
      </c>
      <c r="E84" s="29" t="s">
        <v>164</v>
      </c>
      <c r="F84" s="29" t="s">
        <v>182</v>
      </c>
      <c r="G84" s="29">
        <v>2024</v>
      </c>
      <c r="H84" s="26" t="s">
        <v>204</v>
      </c>
    </row>
    <row r="85" spans="2:8" x14ac:dyDescent="0.25">
      <c r="B85" s="27" t="s">
        <v>75</v>
      </c>
      <c r="C85" s="28">
        <v>14.3417464</v>
      </c>
      <c r="D85" s="37">
        <f t="shared" si="2"/>
        <v>4804.485044</v>
      </c>
      <c r="E85" s="29" t="s">
        <v>164</v>
      </c>
      <c r="F85" s="29" t="s">
        <v>180</v>
      </c>
      <c r="G85" s="29">
        <v>2024</v>
      </c>
      <c r="H85" s="26" t="s">
        <v>204</v>
      </c>
    </row>
    <row r="86" spans="2:8" x14ac:dyDescent="0.25">
      <c r="B86" s="27" t="s">
        <v>76</v>
      </c>
      <c r="C86" s="28">
        <v>4.4854131959999997</v>
      </c>
      <c r="D86" s="37">
        <f t="shared" si="2"/>
        <v>1502.61342066</v>
      </c>
      <c r="E86" s="29" t="s">
        <v>164</v>
      </c>
      <c r="F86" s="29" t="s">
        <v>182</v>
      </c>
      <c r="G86" s="29">
        <v>2024</v>
      </c>
      <c r="H86" s="26" t="s">
        <v>204</v>
      </c>
    </row>
    <row r="87" spans="2:8" x14ac:dyDescent="0.25">
      <c r="B87" s="27" t="s">
        <v>77</v>
      </c>
      <c r="C87" s="28">
        <v>21.45252992</v>
      </c>
      <c r="D87" s="37">
        <f>C87*275</f>
        <v>5899.4457279999997</v>
      </c>
      <c r="E87" s="29" t="s">
        <v>168</v>
      </c>
      <c r="F87" s="29" t="s">
        <v>189</v>
      </c>
      <c r="G87" s="29" t="s">
        <v>207</v>
      </c>
      <c r="H87" s="26" t="s">
        <v>204</v>
      </c>
    </row>
    <row r="88" spans="2:8" x14ac:dyDescent="0.25">
      <c r="B88" s="27" t="s">
        <v>78</v>
      </c>
      <c r="C88" s="28">
        <v>76.756587069999995</v>
      </c>
      <c r="D88" s="37">
        <f t="shared" ref="D88:D106" si="3">C88*275</f>
        <v>21108.061444249997</v>
      </c>
      <c r="E88" s="29" t="s">
        <v>168</v>
      </c>
      <c r="F88" s="29" t="s">
        <v>196</v>
      </c>
      <c r="G88" s="29" t="s">
        <v>207</v>
      </c>
      <c r="H88" s="26" t="s">
        <v>204</v>
      </c>
    </row>
    <row r="89" spans="2:8" x14ac:dyDescent="0.25">
      <c r="B89" s="27" t="s">
        <v>79</v>
      </c>
      <c r="C89" s="28">
        <v>12.1967324</v>
      </c>
      <c r="D89" s="37">
        <f t="shared" si="3"/>
        <v>3354.1014100000002</v>
      </c>
      <c r="E89" s="29" t="s">
        <v>168</v>
      </c>
      <c r="F89" s="29" t="s">
        <v>196</v>
      </c>
      <c r="G89" s="29" t="s">
        <v>207</v>
      </c>
      <c r="H89" s="26" t="s">
        <v>204</v>
      </c>
    </row>
    <row r="90" spans="2:8" x14ac:dyDescent="0.25">
      <c r="B90" s="27" t="s">
        <v>80</v>
      </c>
      <c r="C90" s="28">
        <v>40.801744540000001</v>
      </c>
      <c r="D90" s="37">
        <f t="shared" si="3"/>
        <v>11220.4797485</v>
      </c>
      <c r="E90" s="29" t="s">
        <v>168</v>
      </c>
      <c r="F90" s="29" t="s">
        <v>196</v>
      </c>
      <c r="G90" s="29" t="s">
        <v>207</v>
      </c>
      <c r="H90" s="26" t="s">
        <v>204</v>
      </c>
    </row>
    <row r="91" spans="2:8" x14ac:dyDescent="0.25">
      <c r="B91" s="27" t="s">
        <v>81</v>
      </c>
      <c r="C91" s="28">
        <v>53.69830245</v>
      </c>
      <c r="D91" s="37">
        <f t="shared" si="3"/>
        <v>14767.03317375</v>
      </c>
      <c r="E91" s="29" t="s">
        <v>168</v>
      </c>
      <c r="F91" s="29" t="s">
        <v>196</v>
      </c>
      <c r="G91" s="29" t="s">
        <v>207</v>
      </c>
      <c r="H91" s="26" t="s">
        <v>204</v>
      </c>
    </row>
    <row r="92" spans="2:8" x14ac:dyDescent="0.25">
      <c r="B92" s="27" t="s">
        <v>82</v>
      </c>
      <c r="C92" s="28">
        <v>16.880647679999999</v>
      </c>
      <c r="D92" s="37">
        <f t="shared" si="3"/>
        <v>4642.1781119999996</v>
      </c>
      <c r="E92" s="29" t="s">
        <v>168</v>
      </c>
      <c r="F92" s="29" t="s">
        <v>196</v>
      </c>
      <c r="G92" s="29" t="s">
        <v>207</v>
      </c>
      <c r="H92" s="26" t="s">
        <v>204</v>
      </c>
    </row>
    <row r="93" spans="2:8" x14ac:dyDescent="0.25">
      <c r="B93" s="27" t="s">
        <v>83</v>
      </c>
      <c r="C93" s="28">
        <v>11.56927091</v>
      </c>
      <c r="D93" s="37">
        <f t="shared" si="3"/>
        <v>3181.5495002500002</v>
      </c>
      <c r="E93" s="29" t="s">
        <v>168</v>
      </c>
      <c r="F93" s="29" t="s">
        <v>197</v>
      </c>
      <c r="G93" s="29" t="s">
        <v>207</v>
      </c>
      <c r="H93" s="26" t="s">
        <v>204</v>
      </c>
    </row>
    <row r="94" spans="2:8" x14ac:dyDescent="0.25">
      <c r="B94" s="27" t="s">
        <v>84</v>
      </c>
      <c r="C94" s="28">
        <v>18.212805700000001</v>
      </c>
      <c r="D94" s="37">
        <f t="shared" si="3"/>
        <v>5008.5215674999999</v>
      </c>
      <c r="E94" s="29" t="s">
        <v>172</v>
      </c>
      <c r="F94" s="29" t="s">
        <v>198</v>
      </c>
      <c r="G94" s="29" t="s">
        <v>207</v>
      </c>
      <c r="H94" s="26" t="s">
        <v>204</v>
      </c>
    </row>
    <row r="95" spans="2:8" x14ac:dyDescent="0.25">
      <c r="B95" s="27" t="s">
        <v>85</v>
      </c>
      <c r="C95" s="28">
        <v>12.246634159999999</v>
      </c>
      <c r="D95" s="37">
        <f t="shared" si="3"/>
        <v>3367.8243939999998</v>
      </c>
      <c r="E95" s="29" t="s">
        <v>172</v>
      </c>
      <c r="F95" s="29" t="s">
        <v>199</v>
      </c>
      <c r="G95" s="29" t="s">
        <v>207</v>
      </c>
      <c r="H95" s="26" t="s">
        <v>204</v>
      </c>
    </row>
    <row r="96" spans="2:8" x14ac:dyDescent="0.25">
      <c r="B96" s="27" t="s">
        <v>86</v>
      </c>
      <c r="C96" s="28">
        <v>24.235796749999999</v>
      </c>
      <c r="D96" s="37">
        <f t="shared" si="3"/>
        <v>6664.8441062499996</v>
      </c>
      <c r="E96" s="29" t="s">
        <v>172</v>
      </c>
      <c r="F96" s="29" t="s">
        <v>199</v>
      </c>
      <c r="G96" s="29" t="s">
        <v>207</v>
      </c>
      <c r="H96" s="26" t="s">
        <v>204</v>
      </c>
    </row>
    <row r="97" spans="2:8" x14ac:dyDescent="0.25">
      <c r="B97" s="27" t="s">
        <v>87</v>
      </c>
      <c r="C97" s="28">
        <v>15.335357849999999</v>
      </c>
      <c r="D97" s="37">
        <f t="shared" si="3"/>
        <v>4217.2234087500001</v>
      </c>
      <c r="E97" s="29" t="s">
        <v>172</v>
      </c>
      <c r="F97" s="29" t="s">
        <v>199</v>
      </c>
      <c r="G97" s="29" t="s">
        <v>207</v>
      </c>
      <c r="H97" s="26" t="s">
        <v>204</v>
      </c>
    </row>
    <row r="98" spans="2:8" x14ac:dyDescent="0.25">
      <c r="B98" s="27" t="s">
        <v>88</v>
      </c>
      <c r="C98" s="28">
        <v>15.793926969999999</v>
      </c>
      <c r="D98" s="37">
        <f t="shared" si="3"/>
        <v>4343.3299167499999</v>
      </c>
      <c r="E98" s="29" t="s">
        <v>168</v>
      </c>
      <c r="F98" s="29" t="s">
        <v>189</v>
      </c>
      <c r="G98" s="29" t="s">
        <v>207</v>
      </c>
      <c r="H98" s="26" t="s">
        <v>204</v>
      </c>
    </row>
    <row r="99" spans="2:8" x14ac:dyDescent="0.25">
      <c r="B99" s="27" t="s">
        <v>89</v>
      </c>
      <c r="C99" s="28">
        <v>11.05394139</v>
      </c>
      <c r="D99" s="37">
        <f t="shared" si="3"/>
        <v>3039.83388225</v>
      </c>
      <c r="E99" s="29" t="s">
        <v>168</v>
      </c>
      <c r="F99" s="29" t="s">
        <v>189</v>
      </c>
      <c r="G99" s="29" t="s">
        <v>207</v>
      </c>
      <c r="H99" s="26" t="s">
        <v>204</v>
      </c>
    </row>
    <row r="100" spans="2:8" x14ac:dyDescent="0.25">
      <c r="B100" s="27" t="s">
        <v>90</v>
      </c>
      <c r="C100" s="28">
        <v>6.3319610989999999</v>
      </c>
      <c r="D100" s="37">
        <f t="shared" si="3"/>
        <v>1741.289302225</v>
      </c>
      <c r="E100" s="29" t="s">
        <v>168</v>
      </c>
      <c r="F100" s="29" t="s">
        <v>189</v>
      </c>
      <c r="G100" s="29" t="s">
        <v>207</v>
      </c>
      <c r="H100" s="26" t="s">
        <v>204</v>
      </c>
    </row>
    <row r="101" spans="2:8" x14ac:dyDescent="0.25">
      <c r="B101" s="27" t="s">
        <v>91</v>
      </c>
      <c r="C101" s="28">
        <v>60.858510539999997</v>
      </c>
      <c r="D101" s="37">
        <f t="shared" si="3"/>
        <v>16736.0903985</v>
      </c>
      <c r="E101" s="29" t="s">
        <v>168</v>
      </c>
      <c r="F101" s="29" t="s">
        <v>189</v>
      </c>
      <c r="G101" s="29" t="s">
        <v>207</v>
      </c>
      <c r="H101" s="26" t="s">
        <v>204</v>
      </c>
    </row>
    <row r="102" spans="2:8" x14ac:dyDescent="0.25">
      <c r="B102" s="27" t="s">
        <v>92</v>
      </c>
      <c r="C102" s="28">
        <v>9.0335299150000008</v>
      </c>
      <c r="D102" s="37">
        <f t="shared" si="3"/>
        <v>2484.2207266250002</v>
      </c>
      <c r="E102" s="29" t="s">
        <v>168</v>
      </c>
      <c r="F102" s="29" t="s">
        <v>189</v>
      </c>
      <c r="G102" s="29" t="s">
        <v>207</v>
      </c>
      <c r="H102" s="26" t="s">
        <v>204</v>
      </c>
    </row>
    <row r="103" spans="2:8" x14ac:dyDescent="0.25">
      <c r="B103" s="27" t="s">
        <v>93</v>
      </c>
      <c r="C103" s="28">
        <v>5.651893319</v>
      </c>
      <c r="D103" s="37">
        <f t="shared" si="3"/>
        <v>1554.270662725</v>
      </c>
      <c r="E103" s="29" t="s">
        <v>168</v>
      </c>
      <c r="F103" s="29" t="s">
        <v>189</v>
      </c>
      <c r="G103" s="29" t="s">
        <v>207</v>
      </c>
      <c r="H103" s="26" t="s">
        <v>204</v>
      </c>
    </row>
    <row r="104" spans="2:8" x14ac:dyDescent="0.25">
      <c r="B104" s="27" t="s">
        <v>94</v>
      </c>
      <c r="C104" s="28">
        <v>4.8501876800000003</v>
      </c>
      <c r="D104" s="37">
        <f t="shared" si="3"/>
        <v>1333.8016120000002</v>
      </c>
      <c r="E104" s="29" t="s">
        <v>168</v>
      </c>
      <c r="F104" s="29" t="s">
        <v>200</v>
      </c>
      <c r="G104" s="29" t="s">
        <v>207</v>
      </c>
      <c r="H104" s="26" t="s">
        <v>204</v>
      </c>
    </row>
    <row r="105" spans="2:8" x14ac:dyDescent="0.25">
      <c r="B105" s="27" t="s">
        <v>95</v>
      </c>
      <c r="C105" s="28">
        <v>85.000935679999998</v>
      </c>
      <c r="D105" s="37">
        <f t="shared" si="3"/>
        <v>23375.257311999998</v>
      </c>
      <c r="E105" s="29" t="s">
        <v>168</v>
      </c>
      <c r="F105" s="29" t="s">
        <v>200</v>
      </c>
      <c r="G105" s="29" t="s">
        <v>207</v>
      </c>
      <c r="H105" s="26" t="s">
        <v>204</v>
      </c>
    </row>
    <row r="106" spans="2:8" x14ac:dyDescent="0.25">
      <c r="B106" s="27" t="s">
        <v>96</v>
      </c>
      <c r="C106" s="28">
        <v>5.7956975340000003</v>
      </c>
      <c r="D106" s="37">
        <f t="shared" si="3"/>
        <v>1593.81682185</v>
      </c>
      <c r="E106" s="29" t="s">
        <v>168</v>
      </c>
      <c r="F106" s="29" t="s">
        <v>196</v>
      </c>
      <c r="G106" s="29" t="s">
        <v>207</v>
      </c>
      <c r="H106" s="26" t="s">
        <v>204</v>
      </c>
    </row>
    <row r="107" spans="2:8" x14ac:dyDescent="0.25">
      <c r="B107" s="27" t="s">
        <v>97</v>
      </c>
      <c r="C107" s="28">
        <v>8.9540301800000002</v>
      </c>
      <c r="D107" s="29">
        <v>1990</v>
      </c>
      <c r="E107" s="29" t="s">
        <v>172</v>
      </c>
      <c r="F107" s="29" t="s">
        <v>199</v>
      </c>
      <c r="G107" s="29" t="s">
        <v>207</v>
      </c>
      <c r="H107" s="26" t="s">
        <v>204</v>
      </c>
    </row>
    <row r="108" spans="2:8" x14ac:dyDescent="0.25">
      <c r="B108" s="27" t="s">
        <v>98</v>
      </c>
      <c r="C108" s="28">
        <v>10.131309010000001</v>
      </c>
      <c r="D108" s="37">
        <f>C108*295</f>
        <v>2988.7361579500002</v>
      </c>
      <c r="E108" s="29" t="s">
        <v>164</v>
      </c>
      <c r="F108" s="29" t="s">
        <v>179</v>
      </c>
      <c r="G108" s="29">
        <v>2024</v>
      </c>
      <c r="H108" s="26" t="s">
        <v>203</v>
      </c>
    </row>
    <row r="109" spans="2:8" x14ac:dyDescent="0.25">
      <c r="B109" s="27" t="s">
        <v>99</v>
      </c>
      <c r="C109" s="28">
        <v>1.832354678</v>
      </c>
      <c r="D109" s="37">
        <f t="shared" ref="D109:D113" si="4">C109*295</f>
        <v>540.54463000999999</v>
      </c>
      <c r="E109" s="29" t="s">
        <v>164</v>
      </c>
      <c r="F109" s="29" t="s">
        <v>179</v>
      </c>
      <c r="G109" s="29">
        <v>2024</v>
      </c>
      <c r="H109" s="26" t="s">
        <v>203</v>
      </c>
    </row>
    <row r="110" spans="2:8" x14ac:dyDescent="0.25">
      <c r="B110" s="27" t="s">
        <v>100</v>
      </c>
      <c r="C110" s="28">
        <v>6.9590943120000004</v>
      </c>
      <c r="D110" s="37">
        <f t="shared" si="4"/>
        <v>2052.9328220400002</v>
      </c>
      <c r="E110" s="29" t="s">
        <v>164</v>
      </c>
      <c r="F110" s="29" t="s">
        <v>179</v>
      </c>
      <c r="G110" s="29">
        <v>2024</v>
      </c>
      <c r="H110" s="26" t="s">
        <v>203</v>
      </c>
    </row>
    <row r="111" spans="2:8" x14ac:dyDescent="0.25">
      <c r="B111" s="27" t="s">
        <v>101</v>
      </c>
      <c r="C111" s="28">
        <v>16.020045379999999</v>
      </c>
      <c r="D111" s="37">
        <f t="shared" si="4"/>
        <v>4725.9133870999995</v>
      </c>
      <c r="E111" s="29" t="s">
        <v>164</v>
      </c>
      <c r="F111" s="29" t="s">
        <v>179</v>
      </c>
      <c r="G111" s="29">
        <v>2024</v>
      </c>
      <c r="H111" s="26" t="s">
        <v>203</v>
      </c>
    </row>
    <row r="112" spans="2:8" x14ac:dyDescent="0.25">
      <c r="B112" s="27" t="s">
        <v>102</v>
      </c>
      <c r="C112" s="28">
        <v>1.6276636069999999</v>
      </c>
      <c r="D112" s="37">
        <f t="shared" si="4"/>
        <v>480.16076406499997</v>
      </c>
      <c r="E112" s="29" t="s">
        <v>164</v>
      </c>
      <c r="F112" s="29" t="s">
        <v>193</v>
      </c>
      <c r="G112" s="29">
        <v>2024</v>
      </c>
      <c r="H112" s="26" t="s">
        <v>203</v>
      </c>
    </row>
    <row r="113" spans="2:8" x14ac:dyDescent="0.25">
      <c r="B113" s="27" t="s">
        <v>103</v>
      </c>
      <c r="C113" s="28">
        <v>6.7197550909999997</v>
      </c>
      <c r="D113" s="37">
        <f t="shared" si="4"/>
        <v>1982.327751845</v>
      </c>
      <c r="E113" s="29" t="s">
        <v>164</v>
      </c>
      <c r="F113" s="29" t="s">
        <v>193</v>
      </c>
      <c r="G113" s="29">
        <v>2024</v>
      </c>
      <c r="H113" s="26" t="s">
        <v>203</v>
      </c>
    </row>
    <row r="114" spans="2:8" x14ac:dyDescent="0.25">
      <c r="B114" s="27" t="s">
        <v>104</v>
      </c>
      <c r="C114" s="28">
        <v>44.709235589999999</v>
      </c>
      <c r="D114" s="37">
        <f>C114*325</f>
        <v>14530.501566749999</v>
      </c>
      <c r="E114" s="29" t="s">
        <v>164</v>
      </c>
      <c r="F114" s="29" t="s">
        <v>183</v>
      </c>
      <c r="G114" s="29">
        <v>2024</v>
      </c>
      <c r="H114" s="26" t="s">
        <v>203</v>
      </c>
    </row>
    <row r="115" spans="2:8" x14ac:dyDescent="0.25">
      <c r="B115" s="27" t="s">
        <v>105</v>
      </c>
      <c r="C115" s="28">
        <v>11.83191708</v>
      </c>
      <c r="D115" s="37">
        <f t="shared" ref="D115:D125" si="5">C115*325</f>
        <v>3845.373051</v>
      </c>
      <c r="E115" s="29" t="s">
        <v>164</v>
      </c>
      <c r="F115" s="29" t="s">
        <v>179</v>
      </c>
      <c r="G115" s="29">
        <v>2024</v>
      </c>
      <c r="H115" s="26" t="s">
        <v>204</v>
      </c>
    </row>
    <row r="116" spans="2:8" x14ac:dyDescent="0.25">
      <c r="B116" s="27" t="s">
        <v>106</v>
      </c>
      <c r="C116" s="28">
        <v>4.1328083060000003</v>
      </c>
      <c r="D116" s="37">
        <f t="shared" si="5"/>
        <v>1343.16269945</v>
      </c>
      <c r="E116" s="29" t="s">
        <v>164</v>
      </c>
      <c r="F116" s="29" t="s">
        <v>179</v>
      </c>
      <c r="G116" s="29">
        <v>2024</v>
      </c>
      <c r="H116" s="26" t="s">
        <v>204</v>
      </c>
    </row>
    <row r="117" spans="2:8" x14ac:dyDescent="0.25">
      <c r="B117" s="27" t="s">
        <v>107</v>
      </c>
      <c r="C117" s="28">
        <v>6.5681512360000003</v>
      </c>
      <c r="D117" s="37">
        <f t="shared" si="5"/>
        <v>2134.6491516999999</v>
      </c>
      <c r="E117" s="29" t="s">
        <v>164</v>
      </c>
      <c r="F117" s="29" t="s">
        <v>179</v>
      </c>
      <c r="G117" s="29">
        <v>2024</v>
      </c>
      <c r="H117" s="26" t="s">
        <v>204</v>
      </c>
    </row>
    <row r="118" spans="2:8" x14ac:dyDescent="0.25">
      <c r="B118" s="27" t="s">
        <v>108</v>
      </c>
      <c r="C118" s="28">
        <v>26.006104499999999</v>
      </c>
      <c r="D118" s="37">
        <f t="shared" si="5"/>
        <v>8451.9839625000004</v>
      </c>
      <c r="E118" s="29" t="s">
        <v>164</v>
      </c>
      <c r="F118" s="29" t="s">
        <v>179</v>
      </c>
      <c r="G118" s="29">
        <v>2024</v>
      </c>
      <c r="H118" s="26" t="s">
        <v>204</v>
      </c>
    </row>
    <row r="119" spans="2:8" x14ac:dyDescent="0.25">
      <c r="B119" s="27" t="s">
        <v>109</v>
      </c>
      <c r="C119" s="28">
        <v>2.5039265419999999</v>
      </c>
      <c r="D119" s="37">
        <f t="shared" si="5"/>
        <v>813.77612614999998</v>
      </c>
      <c r="E119" s="29" t="s">
        <v>164</v>
      </c>
      <c r="F119" s="29" t="s">
        <v>179</v>
      </c>
      <c r="G119" s="29">
        <v>2024</v>
      </c>
      <c r="H119" s="26" t="s">
        <v>204</v>
      </c>
    </row>
    <row r="120" spans="2:8" x14ac:dyDescent="0.25">
      <c r="B120" s="27" t="s">
        <v>110</v>
      </c>
      <c r="C120" s="28">
        <v>30.52326708</v>
      </c>
      <c r="D120" s="37">
        <f t="shared" si="5"/>
        <v>9920.0618009999998</v>
      </c>
      <c r="E120" s="29" t="s">
        <v>164</v>
      </c>
      <c r="F120" s="29" t="s">
        <v>179</v>
      </c>
      <c r="G120" s="29">
        <v>2024</v>
      </c>
      <c r="H120" s="26" t="s">
        <v>204</v>
      </c>
    </row>
    <row r="121" spans="2:8" x14ac:dyDescent="0.25">
      <c r="B121" s="27" t="s">
        <v>111</v>
      </c>
      <c r="C121" s="28">
        <v>13.76229107</v>
      </c>
      <c r="D121" s="37">
        <f t="shared" si="5"/>
        <v>4472.7445977500001</v>
      </c>
      <c r="E121" s="29" t="s">
        <v>164</v>
      </c>
      <c r="F121" s="29" t="s">
        <v>184</v>
      </c>
      <c r="G121" s="29">
        <v>2024</v>
      </c>
      <c r="H121" s="26" t="s">
        <v>204</v>
      </c>
    </row>
    <row r="122" spans="2:8" x14ac:dyDescent="0.25">
      <c r="B122" s="27" t="s">
        <v>112</v>
      </c>
      <c r="C122" s="28">
        <v>21.953020420000001</v>
      </c>
      <c r="D122" s="37">
        <f t="shared" si="5"/>
        <v>7134.7316365000006</v>
      </c>
      <c r="E122" s="29" t="s">
        <v>164</v>
      </c>
      <c r="F122" s="29" t="s">
        <v>179</v>
      </c>
      <c r="G122" s="29">
        <v>2024</v>
      </c>
      <c r="H122" s="26" t="s">
        <v>204</v>
      </c>
    </row>
    <row r="123" spans="2:8" x14ac:dyDescent="0.25">
      <c r="B123" s="27" t="s">
        <v>113</v>
      </c>
      <c r="C123" s="28">
        <v>25.62618801</v>
      </c>
      <c r="D123" s="37">
        <f t="shared" si="5"/>
        <v>8328.5111032500008</v>
      </c>
      <c r="E123" s="29" t="s">
        <v>164</v>
      </c>
      <c r="F123" s="29" t="s">
        <v>183</v>
      </c>
      <c r="G123" s="29">
        <v>2024</v>
      </c>
      <c r="H123" s="26" t="s">
        <v>204</v>
      </c>
    </row>
    <row r="124" spans="2:8" x14ac:dyDescent="0.25">
      <c r="B124" s="27" t="s">
        <v>114</v>
      </c>
      <c r="C124" s="28">
        <v>7.4683494689999996</v>
      </c>
      <c r="D124" s="37">
        <f t="shared" si="5"/>
        <v>2427.213577425</v>
      </c>
      <c r="E124" s="29" t="s">
        <v>164</v>
      </c>
      <c r="F124" s="29" t="s">
        <v>183</v>
      </c>
      <c r="G124" s="29">
        <v>2024</v>
      </c>
      <c r="H124" s="26" t="s">
        <v>204</v>
      </c>
    </row>
    <row r="125" spans="2:8" x14ac:dyDescent="0.25">
      <c r="B125" s="27" t="s">
        <v>115</v>
      </c>
      <c r="C125" s="28">
        <v>19.884812029999999</v>
      </c>
      <c r="D125" s="37">
        <f t="shared" si="5"/>
        <v>6462.5639097499998</v>
      </c>
      <c r="E125" s="29" t="s">
        <v>164</v>
      </c>
      <c r="F125" s="29" t="s">
        <v>179</v>
      </c>
      <c r="G125" s="29">
        <v>2024</v>
      </c>
      <c r="H125" s="26" t="s">
        <v>204</v>
      </c>
    </row>
    <row r="126" spans="2:8" x14ac:dyDescent="0.25">
      <c r="B126" s="27" t="s">
        <v>116</v>
      </c>
      <c r="C126" s="28">
        <v>55.49223799</v>
      </c>
      <c r="D126" s="37">
        <f>C126*375</f>
        <v>20809.589246250001</v>
      </c>
      <c r="E126" s="29" t="s">
        <v>173</v>
      </c>
      <c r="F126" s="29" t="s">
        <v>187</v>
      </c>
      <c r="G126" s="29">
        <v>2024</v>
      </c>
      <c r="H126" s="26" t="s">
        <v>204</v>
      </c>
    </row>
    <row r="127" spans="2:8" x14ac:dyDescent="0.25">
      <c r="B127" s="27" t="s">
        <v>117</v>
      </c>
      <c r="C127" s="28">
        <v>68.630831079999993</v>
      </c>
      <c r="D127" s="37">
        <f t="shared" ref="D127:D140" si="6">C127*375</f>
        <v>25736.561654999998</v>
      </c>
      <c r="E127" s="29" t="s">
        <v>168</v>
      </c>
      <c r="F127" s="29" t="s">
        <v>189</v>
      </c>
      <c r="G127" s="29">
        <v>2024</v>
      </c>
      <c r="H127" s="26" t="s">
        <v>204</v>
      </c>
    </row>
    <row r="128" spans="2:8" x14ac:dyDescent="0.25">
      <c r="B128" s="27" t="s">
        <v>118</v>
      </c>
      <c r="C128" s="28">
        <v>20.003926150000002</v>
      </c>
      <c r="D128" s="37">
        <f t="shared" si="6"/>
        <v>7501.4723062500007</v>
      </c>
      <c r="E128" s="29" t="s">
        <v>170</v>
      </c>
      <c r="F128" s="29" t="s">
        <v>187</v>
      </c>
      <c r="G128" s="29">
        <v>2021</v>
      </c>
      <c r="H128" s="26" t="s">
        <v>203</v>
      </c>
    </row>
    <row r="129" spans="2:8" x14ac:dyDescent="0.25">
      <c r="B129" s="27" t="s">
        <v>119</v>
      </c>
      <c r="C129" s="28">
        <v>6.6726251029999997</v>
      </c>
      <c r="D129" s="37">
        <f t="shared" si="6"/>
        <v>2502.2344136249999</v>
      </c>
      <c r="E129" s="29" t="s">
        <v>168</v>
      </c>
      <c r="F129" s="29" t="s">
        <v>187</v>
      </c>
      <c r="G129" s="29">
        <v>2021</v>
      </c>
      <c r="H129" s="26" t="s">
        <v>203</v>
      </c>
    </row>
    <row r="130" spans="2:8" x14ac:dyDescent="0.25">
      <c r="B130" s="27" t="s">
        <v>120</v>
      </c>
      <c r="C130" s="28">
        <v>35.069472230000002</v>
      </c>
      <c r="D130" s="37">
        <f t="shared" si="6"/>
        <v>13151.052086250002</v>
      </c>
      <c r="E130" s="29" t="s">
        <v>168</v>
      </c>
      <c r="F130" s="29" t="s">
        <v>187</v>
      </c>
      <c r="G130" s="29">
        <v>2020</v>
      </c>
      <c r="H130" s="26" t="s">
        <v>203</v>
      </c>
    </row>
    <row r="131" spans="2:8" x14ac:dyDescent="0.25">
      <c r="B131" s="27" t="s">
        <v>121</v>
      </c>
      <c r="C131" s="28">
        <v>12.573804000000001</v>
      </c>
      <c r="D131" s="37">
        <f t="shared" si="6"/>
        <v>4715.1765000000005</v>
      </c>
      <c r="E131" s="29" t="s">
        <v>168</v>
      </c>
      <c r="F131" s="29" t="s">
        <v>189</v>
      </c>
      <c r="G131" s="29">
        <v>2023</v>
      </c>
      <c r="H131" s="26" t="s">
        <v>204</v>
      </c>
    </row>
    <row r="132" spans="2:8" x14ac:dyDescent="0.25">
      <c r="B132" s="27" t="s">
        <v>122</v>
      </c>
      <c r="C132" s="28">
        <v>17.061495050000001</v>
      </c>
      <c r="D132" s="37">
        <f t="shared" si="6"/>
        <v>6398.0606437500001</v>
      </c>
      <c r="E132" s="29" t="s">
        <v>168</v>
      </c>
      <c r="F132" s="29" t="s">
        <v>189</v>
      </c>
      <c r="G132" s="29">
        <v>2023</v>
      </c>
      <c r="H132" s="26" t="s">
        <v>204</v>
      </c>
    </row>
    <row r="133" spans="2:8" x14ac:dyDescent="0.25">
      <c r="B133" s="27" t="s">
        <v>123</v>
      </c>
      <c r="C133" s="28">
        <v>106.5248383</v>
      </c>
      <c r="D133" s="37">
        <f t="shared" si="6"/>
        <v>39946.814362500001</v>
      </c>
      <c r="E133" s="29" t="s">
        <v>168</v>
      </c>
      <c r="F133" s="29" t="s">
        <v>186</v>
      </c>
      <c r="G133" s="29">
        <v>2021</v>
      </c>
      <c r="H133" s="26" t="s">
        <v>203</v>
      </c>
    </row>
    <row r="134" spans="2:8" x14ac:dyDescent="0.25">
      <c r="B134" s="27" t="s">
        <v>124</v>
      </c>
      <c r="C134" s="28">
        <v>30.55802225</v>
      </c>
      <c r="D134" s="37">
        <f t="shared" si="6"/>
        <v>11459.25834375</v>
      </c>
      <c r="E134" s="29" t="s">
        <v>168</v>
      </c>
      <c r="F134" s="29" t="s">
        <v>187</v>
      </c>
      <c r="G134" s="29">
        <v>2021</v>
      </c>
      <c r="H134" s="26" t="s">
        <v>203</v>
      </c>
    </row>
    <row r="135" spans="2:8" x14ac:dyDescent="0.25">
      <c r="B135" s="27" t="s">
        <v>125</v>
      </c>
      <c r="C135" s="28">
        <v>31.6699646</v>
      </c>
      <c r="D135" s="37">
        <f t="shared" si="6"/>
        <v>11876.236725000001</v>
      </c>
      <c r="E135" s="29" t="s">
        <v>168</v>
      </c>
      <c r="F135" s="29" t="s">
        <v>189</v>
      </c>
      <c r="G135" s="29">
        <v>2023</v>
      </c>
      <c r="H135" s="26" t="s">
        <v>204</v>
      </c>
    </row>
    <row r="136" spans="2:8" x14ac:dyDescent="0.25">
      <c r="B136" s="27" t="s">
        <v>126</v>
      </c>
      <c r="C136" s="28">
        <v>129.3727212</v>
      </c>
      <c r="D136" s="37">
        <f t="shared" si="6"/>
        <v>48514.770450000004</v>
      </c>
      <c r="E136" s="29" t="s">
        <v>168</v>
      </c>
      <c r="F136" s="29" t="s">
        <v>186</v>
      </c>
      <c r="G136" s="29">
        <v>2022</v>
      </c>
      <c r="H136" s="26" t="s">
        <v>203</v>
      </c>
    </row>
    <row r="137" spans="2:8" x14ac:dyDescent="0.25">
      <c r="B137" s="27" t="s">
        <v>127</v>
      </c>
      <c r="C137" s="28">
        <v>1.5501665140000001</v>
      </c>
      <c r="D137" s="37">
        <f t="shared" si="6"/>
        <v>581.31244275000006</v>
      </c>
      <c r="E137" s="29" t="s">
        <v>168</v>
      </c>
      <c r="F137" s="29" t="s">
        <v>187</v>
      </c>
      <c r="G137" s="29">
        <v>2021</v>
      </c>
      <c r="H137" s="26" t="s">
        <v>203</v>
      </c>
    </row>
    <row r="138" spans="2:8" x14ac:dyDescent="0.25">
      <c r="B138" s="27" t="s">
        <v>128</v>
      </c>
      <c r="C138" s="28">
        <v>9.3732964120000002</v>
      </c>
      <c r="D138" s="37">
        <f t="shared" si="6"/>
        <v>3514.9861544999999</v>
      </c>
      <c r="E138" s="29" t="s">
        <v>168</v>
      </c>
      <c r="F138" s="29" t="s">
        <v>187</v>
      </c>
      <c r="G138" s="29">
        <v>2021</v>
      </c>
      <c r="H138" s="26" t="s">
        <v>203</v>
      </c>
    </row>
    <row r="139" spans="2:8" x14ac:dyDescent="0.25">
      <c r="B139" s="27" t="s">
        <v>129</v>
      </c>
      <c r="C139" s="28">
        <v>22.430236919999999</v>
      </c>
      <c r="D139" s="37">
        <f t="shared" si="6"/>
        <v>8411.3388450000002</v>
      </c>
      <c r="E139" s="29" t="s">
        <v>168</v>
      </c>
      <c r="F139" s="29" t="s">
        <v>187</v>
      </c>
      <c r="G139" s="29">
        <v>2020</v>
      </c>
      <c r="H139" s="26" t="s">
        <v>203</v>
      </c>
    </row>
    <row r="140" spans="2:8" x14ac:dyDescent="0.25">
      <c r="B140" s="27" t="s">
        <v>130</v>
      </c>
      <c r="C140" s="28">
        <v>10.451201470000001</v>
      </c>
      <c r="D140" s="37">
        <f t="shared" si="6"/>
        <v>3919.2005512500004</v>
      </c>
      <c r="E140" s="29" t="s">
        <v>168</v>
      </c>
      <c r="F140" s="29" t="s">
        <v>187</v>
      </c>
      <c r="G140" s="29">
        <v>2021</v>
      </c>
      <c r="H140" s="26" t="s">
        <v>203</v>
      </c>
    </row>
    <row r="141" spans="2:8" x14ac:dyDescent="0.25">
      <c r="B141" s="27" t="s">
        <v>131</v>
      </c>
      <c r="C141" s="28">
        <v>11.120833149999999</v>
      </c>
      <c r="D141" s="37">
        <f>C141*250</f>
        <v>2780.2082874999996</v>
      </c>
      <c r="E141" s="29" t="s">
        <v>173</v>
      </c>
      <c r="F141" s="29" t="s">
        <v>201</v>
      </c>
      <c r="G141" s="29" t="s">
        <v>208</v>
      </c>
      <c r="H141" s="26" t="s">
        <v>204</v>
      </c>
    </row>
    <row r="142" spans="2:8" x14ac:dyDescent="0.25">
      <c r="B142" s="27" t="s">
        <v>132</v>
      </c>
      <c r="C142" s="28">
        <v>17.756961199999999</v>
      </c>
      <c r="D142" s="37">
        <f t="shared" ref="D142:D146" si="7">C142*250</f>
        <v>4439.2402999999995</v>
      </c>
      <c r="E142" s="29" t="s">
        <v>173</v>
      </c>
      <c r="F142" s="29" t="s">
        <v>187</v>
      </c>
      <c r="G142" s="29" t="s">
        <v>208</v>
      </c>
      <c r="H142" s="26" t="s">
        <v>204</v>
      </c>
    </row>
    <row r="143" spans="2:8" x14ac:dyDescent="0.25">
      <c r="B143" s="27" t="s">
        <v>133</v>
      </c>
      <c r="C143" s="28">
        <v>54.233111430000001</v>
      </c>
      <c r="D143" s="37">
        <f t="shared" si="7"/>
        <v>13558.277857500001</v>
      </c>
      <c r="E143" s="29" t="s">
        <v>173</v>
      </c>
      <c r="F143" s="29" t="s">
        <v>189</v>
      </c>
      <c r="G143" s="29" t="s">
        <v>208</v>
      </c>
      <c r="H143" s="26" t="s">
        <v>204</v>
      </c>
    </row>
    <row r="144" spans="2:8" x14ac:dyDescent="0.25">
      <c r="B144" s="27" t="s">
        <v>134</v>
      </c>
      <c r="C144" s="28">
        <v>60.631011200000003</v>
      </c>
      <c r="D144" s="37">
        <f t="shared" si="7"/>
        <v>15157.7528</v>
      </c>
      <c r="E144" s="29" t="s">
        <v>173</v>
      </c>
      <c r="F144" s="29" t="s">
        <v>189</v>
      </c>
      <c r="G144" s="29" t="s">
        <v>208</v>
      </c>
      <c r="H144" s="26" t="s">
        <v>204</v>
      </c>
    </row>
    <row r="145" spans="2:8" x14ac:dyDescent="0.25">
      <c r="B145" s="27" t="s">
        <v>135</v>
      </c>
      <c r="C145" s="28">
        <v>17.776787939999998</v>
      </c>
      <c r="D145" s="37">
        <f t="shared" si="7"/>
        <v>4444.1969849999996</v>
      </c>
      <c r="E145" s="29" t="s">
        <v>173</v>
      </c>
      <c r="F145" s="29" t="s">
        <v>189</v>
      </c>
      <c r="G145" s="29" t="s">
        <v>208</v>
      </c>
      <c r="H145" s="26" t="s">
        <v>204</v>
      </c>
    </row>
    <row r="146" spans="2:8" x14ac:dyDescent="0.25">
      <c r="B146" s="27" t="s">
        <v>136</v>
      </c>
      <c r="C146" s="28">
        <v>17.387821890000001</v>
      </c>
      <c r="D146" s="37">
        <f t="shared" si="7"/>
        <v>4346.9554725000007</v>
      </c>
      <c r="E146" s="29" t="s">
        <v>173</v>
      </c>
      <c r="F146" s="29" t="s">
        <v>189</v>
      </c>
      <c r="G146" s="29" t="s">
        <v>208</v>
      </c>
      <c r="H146" s="26" t="s">
        <v>204</v>
      </c>
    </row>
    <row r="147" spans="2:8" x14ac:dyDescent="0.25">
      <c r="B147" s="27" t="s">
        <v>137</v>
      </c>
      <c r="C147" s="28">
        <v>68.454801919999994</v>
      </c>
      <c r="D147" s="37">
        <f>C147*200</f>
        <v>13690.960383999998</v>
      </c>
      <c r="E147" s="29" t="s">
        <v>174</v>
      </c>
      <c r="F147" s="29" t="s">
        <v>202</v>
      </c>
      <c r="G147" s="29">
        <v>2023</v>
      </c>
      <c r="H147" s="26" t="s">
        <v>204</v>
      </c>
    </row>
    <row r="148" spans="2:8" x14ac:dyDescent="0.25">
      <c r="B148" s="27" t="s">
        <v>138</v>
      </c>
      <c r="C148" s="28">
        <v>140.04802599999999</v>
      </c>
      <c r="D148" s="37">
        <f>C148*200</f>
        <v>28009.605199999998</v>
      </c>
      <c r="E148" s="29" t="s">
        <v>169</v>
      </c>
      <c r="F148" s="29" t="s">
        <v>188</v>
      </c>
      <c r="G148" s="29">
        <v>2023</v>
      </c>
      <c r="H148" s="26" t="s">
        <v>204</v>
      </c>
    </row>
    <row r="149" spans="2:8" x14ac:dyDescent="0.25">
      <c r="B149" s="27" t="s">
        <v>139</v>
      </c>
      <c r="C149" s="28">
        <v>3.8747572479999999</v>
      </c>
      <c r="D149" s="37">
        <f t="shared" ref="D149:D177" si="8">C149*300</f>
        <v>1162.4271744</v>
      </c>
      <c r="E149" s="29" t="s">
        <v>175</v>
      </c>
      <c r="F149" s="29" t="s">
        <v>200</v>
      </c>
      <c r="G149" s="29" t="s">
        <v>208</v>
      </c>
      <c r="H149" s="26" t="s">
        <v>204</v>
      </c>
    </row>
    <row r="150" spans="2:8" x14ac:dyDescent="0.25">
      <c r="B150" s="27" t="s">
        <v>140</v>
      </c>
      <c r="C150" s="28">
        <v>10.268796549999999</v>
      </c>
      <c r="D150" s="37">
        <f t="shared" si="8"/>
        <v>3080.6389649999996</v>
      </c>
      <c r="E150" s="29" t="s">
        <v>175</v>
      </c>
      <c r="F150" s="29" t="s">
        <v>200</v>
      </c>
      <c r="G150" s="29" t="s">
        <v>208</v>
      </c>
      <c r="H150" s="26" t="s">
        <v>204</v>
      </c>
    </row>
    <row r="151" spans="2:8" x14ac:dyDescent="0.25">
      <c r="B151" s="27" t="s">
        <v>141</v>
      </c>
      <c r="C151" s="28">
        <v>14.515283849999999</v>
      </c>
      <c r="D151" s="37">
        <f t="shared" si="8"/>
        <v>4354.5851549999998</v>
      </c>
      <c r="E151" s="29" t="s">
        <v>168</v>
      </c>
      <c r="F151" s="29" t="s">
        <v>196</v>
      </c>
      <c r="G151" s="29" t="s">
        <v>208</v>
      </c>
      <c r="H151" s="26" t="s">
        <v>204</v>
      </c>
    </row>
    <row r="152" spans="2:8" x14ac:dyDescent="0.25">
      <c r="B152" s="27" t="s">
        <v>142</v>
      </c>
      <c r="C152" s="28">
        <v>33.307105409999998</v>
      </c>
      <c r="D152" s="37">
        <f t="shared" si="8"/>
        <v>9992.1316229999993</v>
      </c>
      <c r="E152" s="29" t="s">
        <v>175</v>
      </c>
      <c r="F152" s="29" t="s">
        <v>196</v>
      </c>
      <c r="G152" s="29" t="s">
        <v>208</v>
      </c>
      <c r="H152" s="26" t="s">
        <v>204</v>
      </c>
    </row>
    <row r="153" spans="2:8" x14ac:dyDescent="0.25">
      <c r="B153" s="27" t="s">
        <v>143</v>
      </c>
      <c r="C153" s="28">
        <v>22.32276834</v>
      </c>
      <c r="D153" s="37">
        <f t="shared" si="8"/>
        <v>6696.8305019999998</v>
      </c>
      <c r="E153" s="29" t="s">
        <v>175</v>
      </c>
      <c r="F153" s="29" t="s">
        <v>196</v>
      </c>
      <c r="G153" s="29" t="s">
        <v>208</v>
      </c>
      <c r="H153" s="26" t="s">
        <v>204</v>
      </c>
    </row>
    <row r="154" spans="2:8" x14ac:dyDescent="0.25">
      <c r="B154" s="27" t="s">
        <v>143</v>
      </c>
      <c r="C154" s="28">
        <v>7.0246639630000001</v>
      </c>
      <c r="D154" s="37">
        <f t="shared" si="8"/>
        <v>2107.3991888999999</v>
      </c>
      <c r="E154" s="29" t="s">
        <v>175</v>
      </c>
      <c r="F154" s="29" t="s">
        <v>196</v>
      </c>
      <c r="G154" s="29" t="s">
        <v>208</v>
      </c>
      <c r="H154" s="26" t="s">
        <v>204</v>
      </c>
    </row>
    <row r="155" spans="2:8" x14ac:dyDescent="0.25">
      <c r="B155" s="27" t="s">
        <v>144</v>
      </c>
      <c r="C155" s="28">
        <v>40.517761350000001</v>
      </c>
      <c r="D155" s="37">
        <f t="shared" si="8"/>
        <v>12155.328405</v>
      </c>
      <c r="E155" s="29" t="s">
        <v>175</v>
      </c>
      <c r="F155" s="29" t="s">
        <v>196</v>
      </c>
      <c r="G155" s="29" t="s">
        <v>208</v>
      </c>
      <c r="H155" s="26" t="s">
        <v>204</v>
      </c>
    </row>
    <row r="156" spans="2:8" x14ac:dyDescent="0.25">
      <c r="B156" s="27" t="s">
        <v>145</v>
      </c>
      <c r="C156" s="28">
        <v>23.603669870000001</v>
      </c>
      <c r="D156" s="37">
        <f t="shared" si="8"/>
        <v>7081.1009610000001</v>
      </c>
      <c r="E156" s="29" t="s">
        <v>176</v>
      </c>
      <c r="F156" s="29" t="s">
        <v>200</v>
      </c>
      <c r="G156" s="29" t="s">
        <v>208</v>
      </c>
      <c r="H156" s="26" t="s">
        <v>204</v>
      </c>
    </row>
    <row r="157" spans="2:8" x14ac:dyDescent="0.25">
      <c r="B157" s="27" t="s">
        <v>145</v>
      </c>
      <c r="C157" s="28">
        <v>9.9833877490000003</v>
      </c>
      <c r="D157" s="37">
        <f t="shared" si="8"/>
        <v>2995.0163247</v>
      </c>
      <c r="E157" s="29" t="s">
        <v>176</v>
      </c>
      <c r="F157" s="29" t="s">
        <v>200</v>
      </c>
      <c r="G157" s="29" t="s">
        <v>208</v>
      </c>
      <c r="H157" s="26" t="s">
        <v>204</v>
      </c>
    </row>
    <row r="158" spans="2:8" x14ac:dyDescent="0.25">
      <c r="B158" s="27" t="s">
        <v>145</v>
      </c>
      <c r="C158" s="28">
        <v>15.77268136</v>
      </c>
      <c r="D158" s="37">
        <f t="shared" si="8"/>
        <v>4731.804408</v>
      </c>
      <c r="E158" s="29" t="s">
        <v>176</v>
      </c>
      <c r="F158" s="29" t="s">
        <v>200</v>
      </c>
      <c r="G158" s="29" t="s">
        <v>208</v>
      </c>
      <c r="H158" s="26" t="s">
        <v>204</v>
      </c>
    </row>
    <row r="159" spans="2:8" x14ac:dyDescent="0.25">
      <c r="B159" s="27" t="s">
        <v>146</v>
      </c>
      <c r="C159" s="28">
        <v>70.699235369999997</v>
      </c>
      <c r="D159" s="37">
        <f t="shared" si="8"/>
        <v>21209.770611</v>
      </c>
      <c r="E159" s="29" t="s">
        <v>165</v>
      </c>
      <c r="F159" s="29" t="s">
        <v>180</v>
      </c>
      <c r="G159" s="29">
        <v>2024</v>
      </c>
      <c r="H159" s="26" t="s">
        <v>203</v>
      </c>
    </row>
    <row r="160" spans="2:8" x14ac:dyDescent="0.25">
      <c r="B160" s="27" t="s">
        <v>147</v>
      </c>
      <c r="C160" s="28">
        <v>10.64926215</v>
      </c>
      <c r="D160" s="37">
        <f t="shared" si="8"/>
        <v>3194.7786449999999</v>
      </c>
      <c r="E160" s="29" t="s">
        <v>165</v>
      </c>
      <c r="F160" s="29" t="s">
        <v>180</v>
      </c>
      <c r="G160" s="29">
        <v>2024</v>
      </c>
      <c r="H160" s="26" t="s">
        <v>203</v>
      </c>
    </row>
    <row r="161" spans="2:8" x14ac:dyDescent="0.25">
      <c r="B161" s="27" t="s">
        <v>148</v>
      </c>
      <c r="C161" s="28">
        <v>1.602166354</v>
      </c>
      <c r="D161" s="37">
        <f t="shared" si="8"/>
        <v>480.64990619999998</v>
      </c>
      <c r="E161" s="29" t="s">
        <v>165</v>
      </c>
      <c r="F161" s="29" t="s">
        <v>180</v>
      </c>
      <c r="G161" s="29">
        <v>2024</v>
      </c>
      <c r="H161" s="26" t="s">
        <v>203</v>
      </c>
    </row>
    <row r="162" spans="2:8" x14ac:dyDescent="0.25">
      <c r="B162" s="27" t="s">
        <v>149</v>
      </c>
      <c r="C162" s="28">
        <v>0.41075393599999999</v>
      </c>
      <c r="D162" s="37">
        <f t="shared" si="8"/>
        <v>123.22618079999999</v>
      </c>
      <c r="E162" s="29" t="s">
        <v>165</v>
      </c>
      <c r="F162" s="29" t="s">
        <v>180</v>
      </c>
      <c r="G162" s="29">
        <v>2024</v>
      </c>
      <c r="H162" s="26" t="s">
        <v>203</v>
      </c>
    </row>
    <row r="163" spans="2:8" x14ac:dyDescent="0.25">
      <c r="B163" s="27" t="s">
        <v>150</v>
      </c>
      <c r="C163" s="28">
        <v>38.014317009999999</v>
      </c>
      <c r="D163" s="37">
        <f t="shared" si="8"/>
        <v>11404.295103</v>
      </c>
      <c r="E163" s="29" t="s">
        <v>165</v>
      </c>
      <c r="F163" s="29" t="s">
        <v>180</v>
      </c>
      <c r="G163" s="29">
        <v>2024</v>
      </c>
      <c r="H163" s="26" t="s">
        <v>203</v>
      </c>
    </row>
    <row r="164" spans="2:8" x14ac:dyDescent="0.25">
      <c r="B164" s="27" t="s">
        <v>151</v>
      </c>
      <c r="C164" s="28">
        <v>1.70932102</v>
      </c>
      <c r="D164" s="37">
        <f t="shared" si="8"/>
        <v>512.79630599999996</v>
      </c>
      <c r="E164" s="29" t="s">
        <v>165</v>
      </c>
      <c r="F164" s="29" t="s">
        <v>180</v>
      </c>
      <c r="G164" s="29">
        <v>2024</v>
      </c>
      <c r="H164" s="26" t="s">
        <v>203</v>
      </c>
    </row>
    <row r="165" spans="2:8" x14ac:dyDescent="0.25">
      <c r="B165" s="27" t="s">
        <v>152</v>
      </c>
      <c r="C165" s="28">
        <v>2.1579419369999999</v>
      </c>
      <c r="D165" s="37">
        <f t="shared" si="8"/>
        <v>647.38258109999992</v>
      </c>
      <c r="E165" s="29" t="s">
        <v>165</v>
      </c>
      <c r="F165" s="29" t="s">
        <v>180</v>
      </c>
      <c r="G165" s="29">
        <v>2024</v>
      </c>
      <c r="H165" s="26" t="s">
        <v>203</v>
      </c>
    </row>
    <row r="166" spans="2:8" x14ac:dyDescent="0.25">
      <c r="B166" s="27" t="s">
        <v>153</v>
      </c>
      <c r="C166" s="28">
        <v>1.868786163</v>
      </c>
      <c r="D166" s="37">
        <f t="shared" si="8"/>
        <v>560.63584890000004</v>
      </c>
      <c r="E166" s="29" t="s">
        <v>165</v>
      </c>
      <c r="F166" s="29" t="s">
        <v>180</v>
      </c>
      <c r="G166" s="29">
        <v>2024</v>
      </c>
      <c r="H166" s="26" t="s">
        <v>203</v>
      </c>
    </row>
    <row r="167" spans="2:8" x14ac:dyDescent="0.25">
      <c r="B167" s="27" t="s">
        <v>154</v>
      </c>
      <c r="C167" s="28">
        <v>8.5612152469999998</v>
      </c>
      <c r="D167" s="37">
        <f t="shared" si="8"/>
        <v>2568.3645741</v>
      </c>
      <c r="E167" s="29" t="s">
        <v>165</v>
      </c>
      <c r="F167" s="29" t="s">
        <v>180</v>
      </c>
      <c r="G167" s="29">
        <v>2024</v>
      </c>
      <c r="H167" s="26" t="s">
        <v>203</v>
      </c>
    </row>
    <row r="168" spans="2:8" x14ac:dyDescent="0.25">
      <c r="B168" s="27" t="s">
        <v>155</v>
      </c>
      <c r="C168" s="28">
        <v>8.4843084379999993</v>
      </c>
      <c r="D168" s="37">
        <f t="shared" si="8"/>
        <v>2545.2925313999999</v>
      </c>
      <c r="E168" s="29" t="s">
        <v>177</v>
      </c>
      <c r="F168" s="29" t="s">
        <v>199</v>
      </c>
      <c r="G168" s="29" t="s">
        <v>208</v>
      </c>
      <c r="H168" s="26" t="s">
        <v>204</v>
      </c>
    </row>
    <row r="169" spans="2:8" x14ac:dyDescent="0.25">
      <c r="B169" s="27" t="s">
        <v>156</v>
      </c>
      <c r="C169" s="28">
        <v>10.051099929999999</v>
      </c>
      <c r="D169" s="37">
        <f t="shared" si="8"/>
        <v>3015.3299789999996</v>
      </c>
      <c r="E169" s="29" t="s">
        <v>177</v>
      </c>
      <c r="F169" s="29" t="s">
        <v>199</v>
      </c>
      <c r="G169" s="29" t="s">
        <v>208</v>
      </c>
      <c r="H169" s="26" t="s">
        <v>204</v>
      </c>
    </row>
    <row r="170" spans="2:8" x14ac:dyDescent="0.25">
      <c r="B170" s="27" t="s">
        <v>157</v>
      </c>
      <c r="C170" s="28">
        <v>16.667751580000001</v>
      </c>
      <c r="D170" s="37">
        <f t="shared" si="8"/>
        <v>5000.3254740000002</v>
      </c>
      <c r="E170" s="29" t="s">
        <v>178</v>
      </c>
      <c r="F170" s="29" t="s">
        <v>189</v>
      </c>
      <c r="G170" s="29" t="s">
        <v>208</v>
      </c>
      <c r="H170" s="26" t="s">
        <v>204</v>
      </c>
    </row>
    <row r="171" spans="2:8" x14ac:dyDescent="0.25">
      <c r="B171" s="27" t="s">
        <v>158</v>
      </c>
      <c r="C171" s="28">
        <v>7.3543354379999997</v>
      </c>
      <c r="D171" s="37">
        <f t="shared" si="8"/>
        <v>2206.3006313999999</v>
      </c>
      <c r="E171" s="29" t="s">
        <v>178</v>
      </c>
      <c r="F171" s="29" t="s">
        <v>189</v>
      </c>
      <c r="G171" s="29" t="s">
        <v>208</v>
      </c>
      <c r="H171" s="26" t="s">
        <v>204</v>
      </c>
    </row>
    <row r="172" spans="2:8" x14ac:dyDescent="0.25">
      <c r="B172" s="27" t="s">
        <v>159</v>
      </c>
      <c r="C172" s="28">
        <v>19.43223107</v>
      </c>
      <c r="D172" s="37">
        <f t="shared" si="8"/>
        <v>5829.6693210000003</v>
      </c>
      <c r="E172" s="29" t="s">
        <v>178</v>
      </c>
      <c r="F172" s="29" t="s">
        <v>189</v>
      </c>
      <c r="G172" s="29" t="s">
        <v>208</v>
      </c>
      <c r="H172" s="26" t="s">
        <v>204</v>
      </c>
    </row>
    <row r="173" spans="2:8" x14ac:dyDescent="0.25">
      <c r="B173" s="27" t="s">
        <v>160</v>
      </c>
      <c r="C173" s="28">
        <v>24.212691339999999</v>
      </c>
      <c r="D173" s="37">
        <f t="shared" si="8"/>
        <v>7263.8074019999995</v>
      </c>
      <c r="E173" s="29" t="s">
        <v>178</v>
      </c>
      <c r="F173" s="29" t="s">
        <v>189</v>
      </c>
      <c r="G173" s="29" t="s">
        <v>208</v>
      </c>
      <c r="H173" s="26" t="s">
        <v>204</v>
      </c>
    </row>
    <row r="174" spans="2:8" x14ac:dyDescent="0.25">
      <c r="B174" s="27" t="s">
        <v>161</v>
      </c>
      <c r="C174" s="28">
        <v>6.917573365</v>
      </c>
      <c r="D174" s="37">
        <f t="shared" si="8"/>
        <v>2075.2720095</v>
      </c>
      <c r="E174" s="29" t="s">
        <v>178</v>
      </c>
      <c r="F174" s="29" t="s">
        <v>189</v>
      </c>
      <c r="G174" s="29" t="s">
        <v>208</v>
      </c>
      <c r="H174" s="26" t="s">
        <v>204</v>
      </c>
    </row>
    <row r="175" spans="2:8" x14ac:dyDescent="0.25">
      <c r="B175" s="27" t="s">
        <v>162</v>
      </c>
      <c r="C175" s="28">
        <v>12.486573030000001</v>
      </c>
      <c r="D175" s="37">
        <f t="shared" si="8"/>
        <v>3745.9719090000003</v>
      </c>
      <c r="E175" s="29" t="s">
        <v>168</v>
      </c>
      <c r="F175" s="29" t="s">
        <v>189</v>
      </c>
      <c r="G175" s="29" t="s">
        <v>208</v>
      </c>
      <c r="H175" s="26" t="s">
        <v>204</v>
      </c>
    </row>
    <row r="176" spans="2:8" x14ac:dyDescent="0.25">
      <c r="B176" s="27" t="s">
        <v>163</v>
      </c>
      <c r="C176" s="28">
        <v>3.5235156509999999</v>
      </c>
      <c r="D176" s="37">
        <f t="shared" si="8"/>
        <v>1057.0546953</v>
      </c>
      <c r="E176" s="29" t="s">
        <v>168</v>
      </c>
      <c r="F176" s="29" t="s">
        <v>196</v>
      </c>
      <c r="G176" s="29" t="s">
        <v>208</v>
      </c>
      <c r="H176" s="26" t="s">
        <v>204</v>
      </c>
    </row>
    <row r="177" spans="2:8" x14ac:dyDescent="0.25">
      <c r="B177" s="27" t="s">
        <v>163</v>
      </c>
      <c r="C177" s="28">
        <v>9.5023878110000002</v>
      </c>
      <c r="D177" s="37">
        <f t="shared" si="8"/>
        <v>2850.7163433000001</v>
      </c>
      <c r="E177" s="29" t="s">
        <v>168</v>
      </c>
      <c r="F177" s="29" t="s">
        <v>196</v>
      </c>
      <c r="G177" s="29" t="s">
        <v>208</v>
      </c>
      <c r="H177" s="26" t="s">
        <v>204</v>
      </c>
    </row>
    <row r="178" spans="2:8" x14ac:dyDescent="0.25">
      <c r="B178" s="30"/>
      <c r="C178" s="31">
        <f>SUM(C13:C177)</f>
        <v>4051.5081601290012</v>
      </c>
      <c r="D178" s="32">
        <f>SUM(D13:D177)</f>
        <v>1473952.6353151703</v>
      </c>
      <c r="E178" s="32"/>
      <c r="F178" s="32"/>
      <c r="G178" s="32"/>
      <c r="H178" s="33"/>
    </row>
    <row r="179" spans="2:8" ht="15.75" thickBot="1" x14ac:dyDescent="0.3"/>
    <row r="180" spans="2:8" x14ac:dyDescent="0.25">
      <c r="B180" s="18" t="s">
        <v>14</v>
      </c>
      <c r="C180" s="38">
        <v>291000</v>
      </c>
    </row>
    <row r="181" spans="2:8" x14ac:dyDescent="0.25">
      <c r="B181" s="19" t="s">
        <v>15</v>
      </c>
      <c r="C181" s="20">
        <f>C180*5</f>
        <v>1455000</v>
      </c>
      <c r="H181" s="35"/>
    </row>
    <row r="182" spans="2:8" ht="15.75" thickBot="1" x14ac:dyDescent="0.3">
      <c r="B182" s="21" t="s">
        <v>16</v>
      </c>
      <c r="C182" s="22">
        <f>D178</f>
        <v>1473952.6353151703</v>
      </c>
    </row>
  </sheetData>
  <mergeCells count="1">
    <mergeCell ref="A1:H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Reiter</dc:creator>
  <cp:lastModifiedBy>Bernie Banovic</cp:lastModifiedBy>
  <dcterms:created xsi:type="dcterms:W3CDTF">2020-04-08T23:33:16Z</dcterms:created>
  <dcterms:modified xsi:type="dcterms:W3CDTF">2020-04-13T20:47:46Z</dcterms:modified>
</cp:coreProperties>
</file>